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codeName="AquestLlibreDeTreball" defaultThemeVersion="124226"/>
  <mc:AlternateContent xmlns:mc="http://schemas.openxmlformats.org/markup-compatibility/2006">
    <mc:Choice Requires="x15">
      <x15ac:absPath xmlns:x15ac="http://schemas.microsoft.com/office/spreadsheetml/2010/11/ac" url="C:\Users\itacl\Desktop\EDARS PRIORAT\INFORMES MENSUALS\2023\12. DESEMBRE\"/>
    </mc:Choice>
  </mc:AlternateContent>
  <xr:revisionPtr revIDLastSave="0" documentId="13_ncr:1_{79FD2B50-BEE8-48F1-9D99-27229103BA27}" xr6:coauthVersionLast="47" xr6:coauthVersionMax="47" xr10:uidLastSave="{00000000-0000-0000-0000-000000000000}"/>
  <bookViews>
    <workbookView xWindow="60" yWindow="645" windowWidth="29070" windowHeight="13200" tabRatio="744" firstSheet="7" activeTab="8" xr2:uid="{00000000-000D-0000-FFFF-FFFF00000000}"/>
  </bookViews>
  <sheets>
    <sheet name="gener" sheetId="52" r:id="rId1"/>
    <sheet name="febrer" sheetId="58" r:id="rId2"/>
    <sheet name="març" sheetId="59" r:id="rId3"/>
    <sheet name="abril" sheetId="60" r:id="rId4"/>
    <sheet name="maig" sheetId="61" r:id="rId5"/>
    <sheet name="juny" sheetId="62" r:id="rId6"/>
    <sheet name="juliol" sheetId="63" r:id="rId7"/>
    <sheet name="agost" sheetId="64" r:id="rId8"/>
    <sheet name="setembre" sheetId="65" r:id="rId9"/>
    <sheet name="novembre" sheetId="67" r:id="rId10"/>
    <sheet name="octubre" sheetId="66" r:id="rId11"/>
    <sheet name="desembre" sheetId="68" r:id="rId12"/>
    <sheet name="T1. resum cabal i analítiques" sheetId="40" r:id="rId13"/>
    <sheet name="T2. resum control del procés  " sheetId="41" r:id="rId14"/>
    <sheet name="T3. resum energia elèctrica " sheetId="54" r:id="rId15"/>
    <sheet name="T4. Fonts Energia renovable" sheetId="57" r:id="rId16"/>
    <sheet name="T5.registre cubes" sheetId="50" r:id="rId17"/>
    <sheet name="T6. Analítiques Coure" sheetId="70" r:id="rId18"/>
  </sheets>
  <calcPr calcId="191029"/>
</workbook>
</file>

<file path=xl/calcChain.xml><?xml version="1.0" encoding="utf-8"?>
<calcChain xmlns="http://schemas.openxmlformats.org/spreadsheetml/2006/main">
  <c r="AI21" i="41" l="1"/>
  <c r="Q9" i="68"/>
  <c r="Q10" i="68"/>
  <c r="Q11" i="68"/>
  <c r="Q12" i="68"/>
  <c r="Q13" i="68"/>
  <c r="Q14" i="68"/>
  <c r="Q15" i="68"/>
  <c r="Q16" i="68"/>
  <c r="Q17" i="68"/>
  <c r="Q18" i="68"/>
  <c r="Q19" i="68"/>
  <c r="Q20" i="68"/>
  <c r="Q21" i="68"/>
  <c r="Q22" i="68"/>
  <c r="Q23" i="68"/>
  <c r="Q24" i="68"/>
  <c r="Q25" i="68"/>
  <c r="Q26" i="68"/>
  <c r="Q27" i="68"/>
  <c r="Q28" i="68"/>
  <c r="Q29" i="68"/>
  <c r="Q30" i="68"/>
  <c r="Q31" i="68"/>
  <c r="Q32" i="68"/>
  <c r="Q33" i="68"/>
  <c r="Q34" i="68"/>
  <c r="Q35" i="68"/>
  <c r="Q36" i="68"/>
  <c r="Q37" i="68"/>
  <c r="N9" i="68"/>
  <c r="N10" i="68"/>
  <c r="N11" i="68"/>
  <c r="N12" i="68"/>
  <c r="N13" i="68"/>
  <c r="N14" i="68"/>
  <c r="N15" i="68"/>
  <c r="N16" i="68"/>
  <c r="N17" i="68"/>
  <c r="N18" i="68"/>
  <c r="N19" i="68"/>
  <c r="N20" i="68"/>
  <c r="N21" i="68"/>
  <c r="N22" i="68"/>
  <c r="N23" i="68"/>
  <c r="N24" i="68"/>
  <c r="N25" i="68"/>
  <c r="N26" i="68"/>
  <c r="N27" i="68"/>
  <c r="N28" i="68"/>
  <c r="N29" i="68"/>
  <c r="N30" i="68"/>
  <c r="N31" i="68"/>
  <c r="N32" i="68"/>
  <c r="N33" i="68"/>
  <c r="N34" i="68"/>
  <c r="N35" i="68"/>
  <c r="N36" i="68"/>
  <c r="N37" i="68"/>
  <c r="K9" i="68"/>
  <c r="K10" i="68"/>
  <c r="K11" i="68"/>
  <c r="K12" i="68"/>
  <c r="K13" i="68"/>
  <c r="K14" i="68"/>
  <c r="K15" i="68"/>
  <c r="K16" i="68"/>
  <c r="K17" i="68"/>
  <c r="K18" i="68"/>
  <c r="K19" i="68"/>
  <c r="K20" i="68"/>
  <c r="K21" i="68"/>
  <c r="K22" i="68"/>
  <c r="K23" i="68"/>
  <c r="K24" i="68"/>
  <c r="K25" i="68"/>
  <c r="K26" i="68"/>
  <c r="K27" i="68"/>
  <c r="K28" i="68"/>
  <c r="K29" i="68"/>
  <c r="K30" i="68"/>
  <c r="K31" i="68"/>
  <c r="K32" i="68"/>
  <c r="K33" i="68"/>
  <c r="K34" i="68"/>
  <c r="K35" i="68"/>
  <c r="K36" i="68"/>
  <c r="K37" i="68"/>
  <c r="C40" i="68"/>
  <c r="N20" i="54"/>
  <c r="K39" i="60"/>
  <c r="K38" i="60"/>
  <c r="K37" i="60"/>
  <c r="K36" i="60"/>
  <c r="K35" i="60"/>
  <c r="K34" i="60"/>
  <c r="K33" i="60"/>
  <c r="K32" i="60"/>
  <c r="K31" i="60"/>
  <c r="K30" i="60"/>
  <c r="K29" i="60"/>
  <c r="K28" i="60"/>
  <c r="K27" i="60"/>
  <c r="K26" i="60"/>
  <c r="K25" i="60"/>
  <c r="K24" i="60"/>
  <c r="K23" i="60"/>
  <c r="K22" i="60"/>
  <c r="K21" i="60"/>
  <c r="K20" i="60"/>
  <c r="K19" i="60"/>
  <c r="K18" i="60"/>
  <c r="K17" i="60"/>
  <c r="K16" i="60"/>
  <c r="K15" i="60"/>
  <c r="K14" i="60"/>
  <c r="K13" i="60"/>
  <c r="K12" i="60"/>
  <c r="K11" i="60"/>
  <c r="K10" i="60"/>
  <c r="K9" i="60"/>
  <c r="Q39" i="60"/>
  <c r="Q38" i="60"/>
  <c r="Q37" i="60"/>
  <c r="Q36" i="60"/>
  <c r="Q35" i="60"/>
  <c r="Q34" i="60"/>
  <c r="Q33" i="60"/>
  <c r="Q32" i="60"/>
  <c r="Q31" i="60"/>
  <c r="Q30" i="60"/>
  <c r="Q29" i="60"/>
  <c r="Q28" i="60"/>
  <c r="Q27" i="60"/>
  <c r="Q26" i="60"/>
  <c r="Q25" i="60"/>
  <c r="Q24" i="60"/>
  <c r="Q23" i="60"/>
  <c r="Q22" i="60"/>
  <c r="Q21" i="60"/>
  <c r="Q20" i="60"/>
  <c r="Q19" i="60"/>
  <c r="Q18" i="60"/>
  <c r="Q17" i="60"/>
  <c r="Q16" i="60"/>
  <c r="Q15" i="60"/>
  <c r="Q14" i="60"/>
  <c r="Q13" i="60"/>
  <c r="Q12" i="60"/>
  <c r="Q11" i="60"/>
  <c r="Q10" i="60"/>
  <c r="Q9" i="60"/>
  <c r="N35" i="60"/>
  <c r="N36" i="60"/>
  <c r="N37" i="60"/>
  <c r="N38" i="60"/>
  <c r="N39" i="60"/>
  <c r="N9" i="60"/>
  <c r="N10" i="60"/>
  <c r="N11" i="60"/>
  <c r="N12" i="60"/>
  <c r="N13" i="60"/>
  <c r="N14" i="60"/>
  <c r="N15" i="60"/>
  <c r="N16" i="60"/>
  <c r="N17" i="60"/>
  <c r="N18" i="60"/>
  <c r="N19" i="60"/>
  <c r="N20" i="60"/>
  <c r="N21" i="60"/>
  <c r="N22" i="60"/>
  <c r="N23" i="60"/>
  <c r="N24" i="60"/>
  <c r="N25" i="60"/>
  <c r="N26" i="60"/>
  <c r="N27" i="60"/>
  <c r="N28" i="60"/>
  <c r="N29" i="60"/>
  <c r="N30" i="60"/>
  <c r="N31" i="60"/>
  <c r="N32" i="60"/>
  <c r="N33" i="60"/>
  <c r="N34" i="60"/>
  <c r="N9" i="67"/>
  <c r="N10" i="67"/>
  <c r="N11" i="67"/>
  <c r="N12" i="67"/>
  <c r="N13" i="67"/>
  <c r="N14" i="67"/>
  <c r="N15" i="67"/>
  <c r="N16" i="67"/>
  <c r="N17" i="67"/>
  <c r="N18" i="67"/>
  <c r="N19" i="67"/>
  <c r="N20" i="67"/>
  <c r="N21" i="67"/>
  <c r="N22" i="67"/>
  <c r="N23" i="67"/>
  <c r="N24" i="67"/>
  <c r="N25" i="67"/>
  <c r="N26" i="67"/>
  <c r="N27" i="67"/>
  <c r="N28" i="67"/>
  <c r="N29" i="67"/>
  <c r="N30" i="67"/>
  <c r="N31" i="67"/>
  <c r="N32" i="67"/>
  <c r="N33" i="67"/>
  <c r="N34" i="67"/>
  <c r="N35" i="67"/>
  <c r="N36" i="67"/>
  <c r="K9" i="67"/>
  <c r="K10" i="67"/>
  <c r="K11" i="67"/>
  <c r="K12" i="67"/>
  <c r="K13" i="67"/>
  <c r="K14" i="67"/>
  <c r="K15" i="67"/>
  <c r="K16" i="67"/>
  <c r="K17" i="67"/>
  <c r="K18" i="67"/>
  <c r="K19" i="67"/>
  <c r="K20" i="67"/>
  <c r="K21" i="67"/>
  <c r="K22" i="67"/>
  <c r="K23" i="67"/>
  <c r="K24" i="67"/>
  <c r="K25" i="67"/>
  <c r="K26" i="67"/>
  <c r="K27" i="67"/>
  <c r="K28" i="67"/>
  <c r="K29" i="67"/>
  <c r="K30" i="67"/>
  <c r="K31" i="67"/>
  <c r="K32" i="67"/>
  <c r="K33" i="67"/>
  <c r="K34" i="67"/>
  <c r="K35" i="67"/>
  <c r="K36" i="67"/>
  <c r="N18" i="54"/>
  <c r="N19" i="54"/>
  <c r="Q15" i="66" l="1"/>
  <c r="AH18" i="41"/>
  <c r="BD43" i="65"/>
  <c r="BC43" i="65"/>
  <c r="BD42" i="65"/>
  <c r="BC42" i="65"/>
  <c r="BD41" i="65"/>
  <c r="BC41" i="65"/>
  <c r="BD40" i="65"/>
  <c r="BC40" i="65"/>
  <c r="AG18" i="41" s="1"/>
  <c r="AI18" i="41" s="1"/>
  <c r="AI10" i="41"/>
  <c r="C1" i="54" l="1"/>
  <c r="B1" i="57" s="1"/>
  <c r="B1" i="41"/>
  <c r="C1" i="68"/>
  <c r="C1" i="67"/>
  <c r="C1" i="66"/>
  <c r="C1" i="65"/>
  <c r="C1" i="64"/>
  <c r="C1" i="63"/>
  <c r="C1" i="62"/>
  <c r="C1" i="61"/>
  <c r="C1" i="60"/>
  <c r="C1" i="59"/>
  <c r="C1" i="58"/>
  <c r="AH12" i="41" l="1"/>
  <c r="AH11" i="41"/>
  <c r="BB40" i="52" l="1"/>
  <c r="BB41" i="52"/>
  <c r="BB42" i="52"/>
  <c r="BB43" i="52"/>
  <c r="AW40" i="60" l="1"/>
  <c r="AX40" i="60"/>
  <c r="AY40" i="60"/>
  <c r="BB40" i="60"/>
  <c r="BQ40" i="60"/>
  <c r="BR40" i="60"/>
  <c r="BS40" i="60"/>
  <c r="D41" i="60"/>
  <c r="E41" i="60"/>
  <c r="F41" i="60"/>
  <c r="G41" i="60"/>
  <c r="H41" i="60"/>
  <c r="I41" i="60"/>
  <c r="J41" i="60"/>
  <c r="K41" i="60"/>
  <c r="L41" i="60"/>
  <c r="M41" i="60"/>
  <c r="N41" i="60"/>
  <c r="O41" i="60"/>
  <c r="P41" i="60"/>
  <c r="Q41" i="60"/>
  <c r="R41" i="60"/>
  <c r="S41" i="60"/>
  <c r="T41" i="60"/>
  <c r="U41" i="60"/>
  <c r="V41" i="60"/>
  <c r="W41" i="60"/>
  <c r="X41" i="60"/>
  <c r="Y41" i="60"/>
  <c r="Z41" i="60"/>
  <c r="AA41" i="60"/>
  <c r="AB41" i="60"/>
  <c r="AC41" i="60"/>
  <c r="AD41" i="60"/>
  <c r="AE41" i="60"/>
  <c r="AL41" i="60"/>
  <c r="AM41" i="60"/>
  <c r="AN41" i="60"/>
  <c r="AO41" i="60"/>
  <c r="AP41" i="60"/>
  <c r="AQ41" i="60"/>
  <c r="AR41" i="60"/>
  <c r="F13" i="41" s="1"/>
  <c r="AS41" i="60"/>
  <c r="AT41" i="60"/>
  <c r="AU41" i="60"/>
  <c r="AV41" i="60"/>
  <c r="AW41" i="60"/>
  <c r="AX41" i="60"/>
  <c r="AY41" i="60"/>
  <c r="BB41" i="60"/>
  <c r="BQ41" i="60"/>
  <c r="BR41" i="60"/>
  <c r="BS41" i="60"/>
  <c r="BT41" i="60"/>
  <c r="BU41" i="60"/>
  <c r="D42" i="60"/>
  <c r="E42" i="60"/>
  <c r="F42" i="60"/>
  <c r="G42" i="60"/>
  <c r="H42" i="60"/>
  <c r="I42" i="60"/>
  <c r="J42" i="60"/>
  <c r="K42" i="60"/>
  <c r="L42" i="60"/>
  <c r="M42" i="60"/>
  <c r="N42" i="60"/>
  <c r="O42" i="60"/>
  <c r="P42" i="60"/>
  <c r="Q42" i="60"/>
  <c r="R42" i="60"/>
  <c r="S42" i="60"/>
  <c r="T42" i="60"/>
  <c r="U42" i="60"/>
  <c r="V42" i="60"/>
  <c r="W42" i="60"/>
  <c r="X42" i="60"/>
  <c r="Y42" i="60"/>
  <c r="Z42" i="60"/>
  <c r="AA42" i="60"/>
  <c r="AB42" i="60"/>
  <c r="AC42" i="60"/>
  <c r="AD42" i="60"/>
  <c r="AE42" i="60"/>
  <c r="AL42" i="60"/>
  <c r="AM42" i="60"/>
  <c r="AN42" i="60"/>
  <c r="AO42" i="60"/>
  <c r="AP42" i="60"/>
  <c r="AQ42" i="60"/>
  <c r="AR42" i="60"/>
  <c r="AS42" i="60"/>
  <c r="AT42" i="60"/>
  <c r="AU42" i="60"/>
  <c r="AV42" i="60"/>
  <c r="AW42" i="60"/>
  <c r="AX42" i="60"/>
  <c r="AY42" i="60"/>
  <c r="BB42" i="60"/>
  <c r="BQ42" i="60"/>
  <c r="BR42" i="60"/>
  <c r="BS42" i="60"/>
  <c r="BT42" i="60"/>
  <c r="BU42" i="60"/>
  <c r="D43" i="60"/>
  <c r="E43" i="60"/>
  <c r="F43" i="60"/>
  <c r="G43" i="60"/>
  <c r="H43" i="60"/>
  <c r="I43" i="60"/>
  <c r="J43" i="60"/>
  <c r="K43" i="60"/>
  <c r="L43" i="60"/>
  <c r="M43" i="60"/>
  <c r="N43" i="60"/>
  <c r="O43" i="60"/>
  <c r="P43" i="60"/>
  <c r="Q43" i="60"/>
  <c r="R43" i="60"/>
  <c r="S43" i="60"/>
  <c r="T43" i="60"/>
  <c r="U43" i="60"/>
  <c r="V43" i="60"/>
  <c r="W43" i="60"/>
  <c r="X43" i="60"/>
  <c r="Y43" i="60"/>
  <c r="Z43" i="60"/>
  <c r="AA43" i="60"/>
  <c r="AB43" i="60"/>
  <c r="AC43" i="60"/>
  <c r="AD43" i="60"/>
  <c r="AE43" i="60"/>
  <c r="AL43" i="60"/>
  <c r="AM43" i="60"/>
  <c r="AN43" i="60"/>
  <c r="AO43" i="60"/>
  <c r="AP43" i="60"/>
  <c r="AQ43" i="60"/>
  <c r="AR43" i="60"/>
  <c r="AS43" i="60"/>
  <c r="AT43" i="60"/>
  <c r="AU43" i="60"/>
  <c r="AV43" i="60"/>
  <c r="AW43" i="60"/>
  <c r="AX43" i="60"/>
  <c r="AY43" i="60"/>
  <c r="BB43" i="60"/>
  <c r="BQ43" i="60"/>
  <c r="BR43" i="60"/>
  <c r="BS43" i="60"/>
  <c r="BT43" i="60"/>
  <c r="BU43" i="60"/>
  <c r="AG20" i="41"/>
  <c r="AG19" i="41"/>
  <c r="AG15" i="41"/>
  <c r="AG14" i="41"/>
  <c r="AG13" i="41"/>
  <c r="AG11" i="41"/>
  <c r="AH19" i="41"/>
  <c r="AH20" i="41"/>
  <c r="V20" i="41"/>
  <c r="V19" i="41"/>
  <c r="V18" i="41"/>
  <c r="V13" i="41"/>
  <c r="AH13" i="41" s="1"/>
  <c r="V10" i="41"/>
  <c r="AH10" i="41" s="1"/>
  <c r="S21" i="41"/>
  <c r="S20" i="41"/>
  <c r="S19" i="41"/>
  <c r="S18" i="41"/>
  <c r="S13" i="41"/>
  <c r="S10" i="41"/>
  <c r="Q20" i="41"/>
  <c r="Q13" i="41"/>
  <c r="E13" i="41"/>
  <c r="K23" i="41"/>
  <c r="J23" i="41"/>
  <c r="I23" i="41"/>
  <c r="H23" i="41"/>
  <c r="G23" i="41"/>
  <c r="D23" i="41"/>
  <c r="C23" i="41"/>
  <c r="B23" i="41"/>
  <c r="P23" i="41"/>
  <c r="P22" i="41"/>
  <c r="N22" i="41"/>
  <c r="R23" i="41"/>
  <c r="R22" i="41"/>
  <c r="BU43" i="52"/>
  <c r="BT43" i="52"/>
  <c r="BS43" i="52"/>
  <c r="BR43" i="52"/>
  <c r="BQ43" i="52"/>
  <c r="BU42" i="52"/>
  <c r="BT42" i="52"/>
  <c r="BS42" i="52"/>
  <c r="BR42" i="52"/>
  <c r="BQ42" i="52"/>
  <c r="BU41" i="52"/>
  <c r="BT41" i="52"/>
  <c r="BS41" i="52"/>
  <c r="BR41" i="52"/>
  <c r="BQ41" i="52"/>
  <c r="BS40" i="52"/>
  <c r="BR40" i="52"/>
  <c r="AG10" i="41" s="1"/>
  <c r="BQ40" i="52"/>
  <c r="BU43" i="58"/>
  <c r="BT43" i="58"/>
  <c r="BS43" i="58"/>
  <c r="BR43" i="58"/>
  <c r="BQ43" i="58"/>
  <c r="BU42" i="58"/>
  <c r="BT42" i="58"/>
  <c r="BS42" i="58"/>
  <c r="BR42" i="58"/>
  <c r="BQ42" i="58"/>
  <c r="BU41" i="58"/>
  <c r="BT41" i="58"/>
  <c r="BS41" i="58"/>
  <c r="BR41" i="58"/>
  <c r="BQ41" i="58"/>
  <c r="BS40" i="58"/>
  <c r="BR40" i="58"/>
  <c r="BQ40" i="58"/>
  <c r="AL25" i="41" l="1"/>
  <c r="AK25" i="41"/>
  <c r="AJ25" i="41"/>
  <c r="AL24" i="41"/>
  <c r="AK24" i="41"/>
  <c r="AJ24" i="41"/>
  <c r="AM23" i="41"/>
  <c r="AL23" i="41"/>
  <c r="AK23" i="41"/>
  <c r="AJ23" i="41"/>
  <c r="AM22" i="41"/>
  <c r="AF25" i="54" l="1"/>
  <c r="AD25" i="54"/>
  <c r="AF24" i="54"/>
  <c r="AD24" i="54"/>
  <c r="AF23" i="54"/>
  <c r="AD23" i="54"/>
  <c r="AB25" i="54"/>
  <c r="AB24" i="54"/>
  <c r="AB23" i="54"/>
  <c r="AB22" i="54"/>
  <c r="AA21" i="54"/>
  <c r="AC21" i="54" s="1"/>
  <c r="AA20" i="54"/>
  <c r="AC20" i="54" s="1"/>
  <c r="AA19" i="54"/>
  <c r="AC19" i="54" s="1"/>
  <c r="AA18" i="54"/>
  <c r="AC18" i="54" s="1"/>
  <c r="AA17" i="54"/>
  <c r="AA16" i="54"/>
  <c r="AA15" i="54"/>
  <c r="AA14" i="54"/>
  <c r="AA13" i="54"/>
  <c r="AA12" i="54"/>
  <c r="AA11" i="54"/>
  <c r="AA10" i="54"/>
  <c r="W25" i="54"/>
  <c r="V25" i="54"/>
  <c r="U25" i="54"/>
  <c r="W24" i="54"/>
  <c r="V24" i="54"/>
  <c r="U24" i="54"/>
  <c r="W23" i="54"/>
  <c r="V23" i="54"/>
  <c r="U23" i="54"/>
  <c r="W22" i="54"/>
  <c r="V22" i="54"/>
  <c r="U22" i="54"/>
  <c r="Q25" i="54"/>
  <c r="O25" i="54"/>
  <c r="Q24" i="54"/>
  <c r="O24" i="54"/>
  <c r="Q23" i="54"/>
  <c r="O23" i="54"/>
  <c r="D25" i="54"/>
  <c r="C25" i="54"/>
  <c r="B25" i="54"/>
  <c r="D24" i="54"/>
  <c r="C24" i="54"/>
  <c r="B24" i="54"/>
  <c r="D23" i="54"/>
  <c r="C23" i="54"/>
  <c r="B23" i="54"/>
  <c r="D22" i="54"/>
  <c r="C22" i="54"/>
  <c r="B22" i="54"/>
  <c r="I25" i="54"/>
  <c r="I24" i="54"/>
  <c r="I23" i="54"/>
  <c r="I22" i="54"/>
  <c r="M21" i="54"/>
  <c r="H21" i="54"/>
  <c r="J21" i="54" s="1"/>
  <c r="M20" i="54"/>
  <c r="H20" i="54"/>
  <c r="J20" i="54" s="1"/>
  <c r="M19" i="54"/>
  <c r="H19" i="54"/>
  <c r="J19" i="54" s="1"/>
  <c r="M18" i="54"/>
  <c r="H18" i="54"/>
  <c r="J18" i="54" s="1"/>
  <c r="M17" i="54"/>
  <c r="H17" i="54"/>
  <c r="M16" i="54"/>
  <c r="H16" i="54"/>
  <c r="M15" i="54"/>
  <c r="H15" i="54"/>
  <c r="M14" i="54"/>
  <c r="H14" i="54"/>
  <c r="M13" i="54"/>
  <c r="H13" i="54"/>
  <c r="M12" i="54"/>
  <c r="H12" i="54"/>
  <c r="M11" i="54"/>
  <c r="H11" i="54"/>
  <c r="M10" i="54"/>
  <c r="H10" i="54"/>
  <c r="C47" i="64"/>
  <c r="C46" i="64"/>
  <c r="C48" i="64" s="1"/>
  <c r="C45" i="64"/>
  <c r="C44" i="64"/>
  <c r="C43" i="64"/>
  <c r="C42" i="64"/>
  <c r="C41" i="64"/>
  <c r="C40" i="64"/>
  <c r="C47" i="63"/>
  <c r="C46" i="63"/>
  <c r="C45" i="63"/>
  <c r="C44" i="63"/>
  <c r="C48" i="63" s="1"/>
  <c r="C43" i="63"/>
  <c r="C42" i="63"/>
  <c r="C41" i="63"/>
  <c r="C40" i="63"/>
  <c r="C47" i="62"/>
  <c r="C46" i="62"/>
  <c r="C45" i="62"/>
  <c r="C44" i="62"/>
  <c r="C48" i="62" s="1"/>
  <c r="C43" i="62"/>
  <c r="C42" i="62"/>
  <c r="C41" i="62"/>
  <c r="C40" i="62"/>
  <c r="C47" i="61"/>
  <c r="C46" i="61"/>
  <c r="C45" i="61"/>
  <c r="C44" i="61"/>
  <c r="C43" i="61"/>
  <c r="C42" i="61"/>
  <c r="C41" i="61"/>
  <c r="C40" i="61"/>
  <c r="BU43" i="68"/>
  <c r="BT43" i="68"/>
  <c r="BS43" i="68"/>
  <c r="BR43" i="68"/>
  <c r="BQ43" i="68"/>
  <c r="BU42" i="68"/>
  <c r="BT42" i="68"/>
  <c r="BS42" i="68"/>
  <c r="BR42" i="68"/>
  <c r="BQ42" i="68"/>
  <c r="BU41" i="68"/>
  <c r="BT41" i="68"/>
  <c r="BS41" i="68"/>
  <c r="BR41" i="68"/>
  <c r="BQ41" i="68"/>
  <c r="BS40" i="68"/>
  <c r="BR40" i="68"/>
  <c r="AG21" i="41" s="1"/>
  <c r="BQ40" i="68"/>
  <c r="BU43" i="67"/>
  <c r="BT43" i="67"/>
  <c r="BS43" i="67"/>
  <c r="BR43" i="67"/>
  <c r="BQ43" i="67"/>
  <c r="BU42" i="67"/>
  <c r="BT42" i="67"/>
  <c r="BS42" i="67"/>
  <c r="BR42" i="67"/>
  <c r="BQ42" i="67"/>
  <c r="BU41" i="67"/>
  <c r="BT41" i="67"/>
  <c r="BS41" i="67"/>
  <c r="BR41" i="67"/>
  <c r="BQ41" i="67"/>
  <c r="BS40" i="67"/>
  <c r="BR40" i="67"/>
  <c r="BQ40" i="67"/>
  <c r="BU43" i="66"/>
  <c r="BT43" i="66"/>
  <c r="BS43" i="66"/>
  <c r="BR43" i="66"/>
  <c r="BQ43" i="66"/>
  <c r="BU42" i="66"/>
  <c r="BT42" i="66"/>
  <c r="BS42" i="66"/>
  <c r="BR42" i="66"/>
  <c r="BQ42" i="66"/>
  <c r="BU41" i="66"/>
  <c r="BT41" i="66"/>
  <c r="BS41" i="66"/>
  <c r="BR41" i="66"/>
  <c r="BQ41" i="66"/>
  <c r="BS40" i="66"/>
  <c r="BR40" i="66"/>
  <c r="BQ40" i="66"/>
  <c r="BU43" i="65"/>
  <c r="BT43" i="65"/>
  <c r="BS43" i="65"/>
  <c r="BR43" i="65"/>
  <c r="BQ43" i="65"/>
  <c r="BU42" i="65"/>
  <c r="BT42" i="65"/>
  <c r="BS42" i="65"/>
  <c r="BR42" i="65"/>
  <c r="BQ42" i="65"/>
  <c r="BU41" i="65"/>
  <c r="BT41" i="65"/>
  <c r="BS41" i="65"/>
  <c r="BR41" i="65"/>
  <c r="BQ41" i="65"/>
  <c r="BS40" i="65"/>
  <c r="BR40" i="65"/>
  <c r="BQ40" i="65"/>
  <c r="BU43" i="64"/>
  <c r="BT43" i="64"/>
  <c r="BS43" i="64"/>
  <c r="BR43" i="64"/>
  <c r="BQ43" i="64"/>
  <c r="BU42" i="64"/>
  <c r="BT42" i="64"/>
  <c r="BS42" i="64"/>
  <c r="BR42" i="64"/>
  <c r="BQ42" i="64"/>
  <c r="BU41" i="64"/>
  <c r="BT41" i="64"/>
  <c r="BS41" i="64"/>
  <c r="BR41" i="64"/>
  <c r="BQ41" i="64"/>
  <c r="BS40" i="64"/>
  <c r="BR40" i="64"/>
  <c r="AG17" i="41" s="1"/>
  <c r="AI17" i="41" s="1"/>
  <c r="BQ40" i="64"/>
  <c r="BU43" i="63"/>
  <c r="BT43" i="63"/>
  <c r="BS43" i="63"/>
  <c r="BR43" i="63"/>
  <c r="BQ43" i="63"/>
  <c r="BU42" i="63"/>
  <c r="BT42" i="63"/>
  <c r="BS42" i="63"/>
  <c r="BR42" i="63"/>
  <c r="BQ42" i="63"/>
  <c r="BU41" i="63"/>
  <c r="BT41" i="63"/>
  <c r="BS41" i="63"/>
  <c r="BR41" i="63"/>
  <c r="BQ41" i="63"/>
  <c r="BS40" i="63"/>
  <c r="BR40" i="63"/>
  <c r="AG16" i="41" s="1"/>
  <c r="BQ40" i="63"/>
  <c r="BU43" i="62"/>
  <c r="BT43" i="62"/>
  <c r="BS43" i="62"/>
  <c r="BR43" i="62"/>
  <c r="BQ43" i="62"/>
  <c r="BU42" i="62"/>
  <c r="BT42" i="62"/>
  <c r="BS42" i="62"/>
  <c r="BR42" i="62"/>
  <c r="BQ42" i="62"/>
  <c r="BU41" i="62"/>
  <c r="BT41" i="62"/>
  <c r="BS41" i="62"/>
  <c r="BR41" i="62"/>
  <c r="BQ41" i="62"/>
  <c r="BS40" i="62"/>
  <c r="BR40" i="62"/>
  <c r="BQ40" i="62"/>
  <c r="BU43" i="61"/>
  <c r="BT43" i="61"/>
  <c r="BS43" i="61"/>
  <c r="BR43" i="61"/>
  <c r="BQ43" i="61"/>
  <c r="BU42" i="61"/>
  <c r="BT42" i="61"/>
  <c r="BS42" i="61"/>
  <c r="BR42" i="61"/>
  <c r="BQ42" i="61"/>
  <c r="BU41" i="61"/>
  <c r="BT41" i="61"/>
  <c r="BS41" i="61"/>
  <c r="BR41" i="61"/>
  <c r="BQ41" i="61"/>
  <c r="BS40" i="61"/>
  <c r="BR40" i="61"/>
  <c r="BQ40" i="61"/>
  <c r="C47" i="60"/>
  <c r="C46" i="60"/>
  <c r="C45" i="60"/>
  <c r="C44" i="60"/>
  <c r="C43" i="60"/>
  <c r="C42" i="60"/>
  <c r="C41" i="60"/>
  <c r="C40" i="60"/>
  <c r="AE43" i="58"/>
  <c r="AE43" i="52"/>
  <c r="AE41" i="52"/>
  <c r="Q42" i="52"/>
  <c r="N43" i="52"/>
  <c r="K43" i="52"/>
  <c r="Q42" i="58"/>
  <c r="Q43" i="58"/>
  <c r="C44" i="58"/>
  <c r="C43" i="58"/>
  <c r="C42" i="58"/>
  <c r="C41" i="58"/>
  <c r="C40" i="58"/>
  <c r="C47" i="59"/>
  <c r="C46" i="59"/>
  <c r="C45" i="59"/>
  <c r="C44" i="59"/>
  <c r="C47" i="58"/>
  <c r="C46" i="58"/>
  <c r="C48" i="58" s="1"/>
  <c r="C45" i="58"/>
  <c r="C47" i="52"/>
  <c r="C46" i="52"/>
  <c r="C45" i="52"/>
  <c r="C44" i="52"/>
  <c r="BB43" i="68"/>
  <c r="AY43" i="68"/>
  <c r="AX43" i="68"/>
  <c r="AW43" i="68"/>
  <c r="AV43" i="68"/>
  <c r="AU43" i="68"/>
  <c r="AT43" i="68"/>
  <c r="AS43" i="68"/>
  <c r="AR43" i="68"/>
  <c r="AQ43" i="68"/>
  <c r="AP43" i="68"/>
  <c r="AO43" i="68"/>
  <c r="AN43" i="68"/>
  <c r="AM43" i="68"/>
  <c r="AL43" i="68"/>
  <c r="AD43" i="68"/>
  <c r="AC43" i="68"/>
  <c r="AB43" i="68"/>
  <c r="AA43" i="68"/>
  <c r="Z43" i="68"/>
  <c r="Y43" i="68"/>
  <c r="X43" i="68"/>
  <c r="W43" i="68"/>
  <c r="V43" i="68"/>
  <c r="U43" i="68"/>
  <c r="T43" i="68"/>
  <c r="S43" i="68"/>
  <c r="R43" i="68"/>
  <c r="Q43" i="68"/>
  <c r="P43" i="68"/>
  <c r="O43" i="68"/>
  <c r="N43" i="68"/>
  <c r="M43" i="68"/>
  <c r="L43" i="68"/>
  <c r="K43" i="68"/>
  <c r="J43" i="68"/>
  <c r="I43" i="68"/>
  <c r="H43" i="68"/>
  <c r="G43" i="68"/>
  <c r="F43" i="68"/>
  <c r="E43" i="68"/>
  <c r="D43" i="68"/>
  <c r="C43" i="68"/>
  <c r="BB42" i="68"/>
  <c r="AY42" i="68"/>
  <c r="AX42" i="68"/>
  <c r="AW42" i="68"/>
  <c r="AV42" i="68"/>
  <c r="AU42" i="68"/>
  <c r="AT42" i="68"/>
  <c r="AS42" i="68"/>
  <c r="AR42" i="68"/>
  <c r="AQ42" i="68"/>
  <c r="AP42" i="68"/>
  <c r="AO42" i="68"/>
  <c r="AN42" i="68"/>
  <c r="AM42" i="68"/>
  <c r="AL42" i="68"/>
  <c r="AD42" i="68"/>
  <c r="AC42" i="68"/>
  <c r="AB42" i="68"/>
  <c r="AA42" i="68"/>
  <c r="Z42" i="68"/>
  <c r="Y42" i="68"/>
  <c r="X42" i="68"/>
  <c r="W42" i="68"/>
  <c r="V42" i="68"/>
  <c r="U42" i="68"/>
  <c r="T42" i="68"/>
  <c r="S42" i="68"/>
  <c r="R42" i="68"/>
  <c r="Q42" i="68"/>
  <c r="P42" i="68"/>
  <c r="O42" i="68"/>
  <c r="N42" i="68"/>
  <c r="M42" i="68"/>
  <c r="L42" i="68"/>
  <c r="K42" i="68"/>
  <c r="J42" i="68"/>
  <c r="I42" i="68"/>
  <c r="H42" i="68"/>
  <c r="G42" i="68"/>
  <c r="F42" i="68"/>
  <c r="E42" i="68"/>
  <c r="D42" i="68"/>
  <c r="C42" i="68"/>
  <c r="BB41" i="68"/>
  <c r="V21" i="41" s="1"/>
  <c r="AH21" i="41" s="1"/>
  <c r="AY41" i="68"/>
  <c r="AX41" i="68"/>
  <c r="AW41" i="68"/>
  <c r="AV41" i="68"/>
  <c r="AU41" i="68"/>
  <c r="AT41" i="68"/>
  <c r="AS41" i="68"/>
  <c r="AR41" i="68"/>
  <c r="F21" i="41" s="1"/>
  <c r="AQ41" i="68"/>
  <c r="E21" i="41" s="1"/>
  <c r="AP41" i="68"/>
  <c r="AO41" i="68"/>
  <c r="AN41" i="68"/>
  <c r="AM41" i="68"/>
  <c r="AL41" i="68"/>
  <c r="AD41" i="68"/>
  <c r="AC41" i="68"/>
  <c r="AB41" i="68"/>
  <c r="AA41" i="68"/>
  <c r="Z41" i="68"/>
  <c r="Y41" i="68"/>
  <c r="X41" i="68"/>
  <c r="W41" i="68"/>
  <c r="V41" i="68"/>
  <c r="U41" i="68"/>
  <c r="T41" i="68"/>
  <c r="S41" i="68"/>
  <c r="R41" i="68"/>
  <c r="Q41" i="68"/>
  <c r="P41" i="68"/>
  <c r="O41" i="68"/>
  <c r="N41" i="68"/>
  <c r="M41" i="68"/>
  <c r="L41" i="68"/>
  <c r="K41" i="68"/>
  <c r="J41" i="68"/>
  <c r="I41" i="68"/>
  <c r="H41" i="68"/>
  <c r="G41" i="68"/>
  <c r="F41" i="68"/>
  <c r="E41" i="68"/>
  <c r="D41" i="68"/>
  <c r="C41" i="68"/>
  <c r="BB40" i="68"/>
  <c r="AY40" i="68"/>
  <c r="AX40" i="68"/>
  <c r="AW40" i="68"/>
  <c r="Q21" i="41" s="1"/>
  <c r="BB43" i="67"/>
  <c r="AY43" i="67"/>
  <c r="AX43" i="67"/>
  <c r="AW43" i="67"/>
  <c r="AV43" i="67"/>
  <c r="AU43" i="67"/>
  <c r="AT43" i="67"/>
  <c r="AS43" i="67"/>
  <c r="AR43" i="67"/>
  <c r="AQ43" i="67"/>
  <c r="AP43" i="67"/>
  <c r="AO43" i="67"/>
  <c r="AN43" i="67"/>
  <c r="AM43" i="67"/>
  <c r="AL43" i="67"/>
  <c r="AD43" i="67"/>
  <c r="AC43" i="67"/>
  <c r="AB43" i="67"/>
  <c r="AA43" i="67"/>
  <c r="Z43" i="67"/>
  <c r="Y43" i="67"/>
  <c r="X43" i="67"/>
  <c r="W43" i="67"/>
  <c r="V43" i="67"/>
  <c r="U43" i="67"/>
  <c r="T43" i="67"/>
  <c r="S43" i="67"/>
  <c r="R43" i="67"/>
  <c r="P43" i="67"/>
  <c r="O43" i="67"/>
  <c r="M43" i="67"/>
  <c r="L43" i="67"/>
  <c r="J43" i="67"/>
  <c r="I43" i="67"/>
  <c r="H43" i="67"/>
  <c r="G43" i="67"/>
  <c r="F43" i="67"/>
  <c r="E43" i="67"/>
  <c r="D43" i="67"/>
  <c r="C43" i="67"/>
  <c r="BB42" i="67"/>
  <c r="AY42" i="67"/>
  <c r="AX42" i="67"/>
  <c r="AW42" i="67"/>
  <c r="AV42" i="67"/>
  <c r="AU42" i="67"/>
  <c r="AT42" i="67"/>
  <c r="AS42" i="67"/>
  <c r="AR42" i="67"/>
  <c r="AQ42" i="67"/>
  <c r="AP42" i="67"/>
  <c r="AO42" i="67"/>
  <c r="AN42" i="67"/>
  <c r="AM42" i="67"/>
  <c r="AL42" i="67"/>
  <c r="AD42" i="67"/>
  <c r="AC42" i="67"/>
  <c r="AB42" i="67"/>
  <c r="AA42" i="67"/>
  <c r="Z42" i="67"/>
  <c r="Y42" i="67"/>
  <c r="X42" i="67"/>
  <c r="W42" i="67"/>
  <c r="V42" i="67"/>
  <c r="U42" i="67"/>
  <c r="T42" i="67"/>
  <c r="S42" i="67"/>
  <c r="R42" i="67"/>
  <c r="P42" i="67"/>
  <c r="O42" i="67"/>
  <c r="M42" i="67"/>
  <c r="L42" i="67"/>
  <c r="J42" i="67"/>
  <c r="I42" i="67"/>
  <c r="H42" i="67"/>
  <c r="G42" i="67"/>
  <c r="F42" i="67"/>
  <c r="E42" i="67"/>
  <c r="D42" i="67"/>
  <c r="C42" i="67"/>
  <c r="BB41" i="67"/>
  <c r="AY41" i="67"/>
  <c r="AX41" i="67"/>
  <c r="AW41" i="67"/>
  <c r="AV41" i="67"/>
  <c r="AU41" i="67"/>
  <c r="AT41" i="67"/>
  <c r="AS41" i="67"/>
  <c r="AR41" i="67"/>
  <c r="F20" i="41" s="1"/>
  <c r="AQ41" i="67"/>
  <c r="E20" i="41" s="1"/>
  <c r="AP41" i="67"/>
  <c r="AO41" i="67"/>
  <c r="AN41" i="67"/>
  <c r="AM41" i="67"/>
  <c r="AL41" i="67"/>
  <c r="AD41" i="67"/>
  <c r="AC41" i="67"/>
  <c r="AB41" i="67"/>
  <c r="AA41" i="67"/>
  <c r="Z41" i="67"/>
  <c r="Y41" i="67"/>
  <c r="X41" i="67"/>
  <c r="W41" i="67"/>
  <c r="V41" i="67"/>
  <c r="U41" i="67"/>
  <c r="T41" i="67"/>
  <c r="S41" i="67"/>
  <c r="R41" i="67"/>
  <c r="P41" i="67"/>
  <c r="O41" i="67"/>
  <c r="M41" i="67"/>
  <c r="L41" i="67"/>
  <c r="J41" i="67"/>
  <c r="I41" i="67"/>
  <c r="H41" i="67"/>
  <c r="G41" i="67"/>
  <c r="F41" i="67"/>
  <c r="E41" i="67"/>
  <c r="D41" i="67"/>
  <c r="C41" i="67"/>
  <c r="BB40" i="67"/>
  <c r="AY40" i="67"/>
  <c r="AX40" i="67"/>
  <c r="AW40" i="67"/>
  <c r="C40" i="67"/>
  <c r="BB43" i="66"/>
  <c r="AY43" i="66"/>
  <c r="AX43" i="66"/>
  <c r="AW43" i="66"/>
  <c r="AV43" i="66"/>
  <c r="AU43" i="66"/>
  <c r="AT43" i="66"/>
  <c r="AS43" i="66"/>
  <c r="AR43" i="66"/>
  <c r="AQ43" i="66"/>
  <c r="AP43" i="66"/>
  <c r="AO43" i="66"/>
  <c r="AN43" i="66"/>
  <c r="AM43" i="66"/>
  <c r="AL43" i="66"/>
  <c r="AD43" i="66"/>
  <c r="AC43" i="66"/>
  <c r="AB43" i="66"/>
  <c r="AA43" i="66"/>
  <c r="Z43" i="66"/>
  <c r="Y43" i="66"/>
  <c r="X43" i="66"/>
  <c r="W43" i="66"/>
  <c r="V43" i="66"/>
  <c r="U43" i="66"/>
  <c r="T43" i="66"/>
  <c r="S43" i="66"/>
  <c r="R43" i="66"/>
  <c r="P43" i="66"/>
  <c r="O43" i="66"/>
  <c r="M43" i="66"/>
  <c r="L43" i="66"/>
  <c r="J43" i="66"/>
  <c r="I43" i="66"/>
  <c r="H43" i="66"/>
  <c r="G43" i="66"/>
  <c r="F43" i="66"/>
  <c r="E43" i="66"/>
  <c r="D43" i="66"/>
  <c r="C43" i="66"/>
  <c r="BB42" i="66"/>
  <c r="AY42" i="66"/>
  <c r="AX42" i="66"/>
  <c r="AW42" i="66"/>
  <c r="AV42" i="66"/>
  <c r="AU42" i="66"/>
  <c r="AT42" i="66"/>
  <c r="AS42" i="66"/>
  <c r="AR42" i="66"/>
  <c r="AQ42" i="66"/>
  <c r="AP42" i="66"/>
  <c r="AO42" i="66"/>
  <c r="AN42" i="66"/>
  <c r="AM42" i="66"/>
  <c r="AL42" i="66"/>
  <c r="AD42" i="66"/>
  <c r="AC42" i="66"/>
  <c r="AB42" i="66"/>
  <c r="AA42" i="66"/>
  <c r="Z42" i="66"/>
  <c r="Y42" i="66"/>
  <c r="X42" i="66"/>
  <c r="W42" i="66"/>
  <c r="V42" i="66"/>
  <c r="U42" i="66"/>
  <c r="T42" i="66"/>
  <c r="S42" i="66"/>
  <c r="R42" i="66"/>
  <c r="P42" i="66"/>
  <c r="O42" i="66"/>
  <c r="M42" i="66"/>
  <c r="L42" i="66"/>
  <c r="J42" i="66"/>
  <c r="I42" i="66"/>
  <c r="H42" i="66"/>
  <c r="G42" i="66"/>
  <c r="F42" i="66"/>
  <c r="E42" i="66"/>
  <c r="D42" i="66"/>
  <c r="C42" i="66"/>
  <c r="BB41" i="66"/>
  <c r="AY41" i="66"/>
  <c r="AX41" i="66"/>
  <c r="AW41" i="66"/>
  <c r="AV41" i="66"/>
  <c r="AU41" i="66"/>
  <c r="AT41" i="66"/>
  <c r="AS41" i="66"/>
  <c r="AR41" i="66"/>
  <c r="F19" i="41" s="1"/>
  <c r="AQ41" i="66"/>
  <c r="E19" i="41" s="1"/>
  <c r="AP41" i="66"/>
  <c r="AO41" i="66"/>
  <c r="AN41" i="66"/>
  <c r="AM41" i="66"/>
  <c r="AL41" i="66"/>
  <c r="AD41" i="66"/>
  <c r="AC41" i="66"/>
  <c r="AB41" i="66"/>
  <c r="AA41" i="66"/>
  <c r="Z41" i="66"/>
  <c r="Y41" i="66"/>
  <c r="X41" i="66"/>
  <c r="W41" i="66"/>
  <c r="V41" i="66"/>
  <c r="U41" i="66"/>
  <c r="T41" i="66"/>
  <c r="S41" i="66"/>
  <c r="R41" i="66"/>
  <c r="P41" i="66"/>
  <c r="O41" i="66"/>
  <c r="M41" i="66"/>
  <c r="L41" i="66"/>
  <c r="J41" i="66"/>
  <c r="I41" i="66"/>
  <c r="H41" i="66"/>
  <c r="G41" i="66"/>
  <c r="F41" i="66"/>
  <c r="E41" i="66"/>
  <c r="D41" i="66"/>
  <c r="C41" i="66"/>
  <c r="BB40" i="66"/>
  <c r="AY40" i="66"/>
  <c r="AX40" i="66"/>
  <c r="AW40" i="66"/>
  <c r="Q19" i="41" s="1"/>
  <c r="C40" i="66"/>
  <c r="BB43" i="65"/>
  <c r="AY43" i="65"/>
  <c r="AX43" i="65"/>
  <c r="AW43" i="65"/>
  <c r="AV43" i="65"/>
  <c r="AU43" i="65"/>
  <c r="AT43" i="65"/>
  <c r="AS43" i="65"/>
  <c r="AR43" i="65"/>
  <c r="AQ43" i="65"/>
  <c r="AP43" i="65"/>
  <c r="AO43" i="65"/>
  <c r="AN43" i="65"/>
  <c r="AM43" i="65"/>
  <c r="AL43" i="65"/>
  <c r="AD43" i="65"/>
  <c r="AC43" i="65"/>
  <c r="AB43" i="65"/>
  <c r="AA43" i="65"/>
  <c r="Z43" i="65"/>
  <c r="Y43" i="65"/>
  <c r="X43" i="65"/>
  <c r="W43" i="65"/>
  <c r="V43" i="65"/>
  <c r="U43" i="65"/>
  <c r="T43" i="65"/>
  <c r="S43" i="65"/>
  <c r="R43" i="65"/>
  <c r="P43" i="65"/>
  <c r="O43" i="65"/>
  <c r="M43" i="65"/>
  <c r="L43" i="65"/>
  <c r="J43" i="65"/>
  <c r="I43" i="65"/>
  <c r="H43" i="65"/>
  <c r="G43" i="65"/>
  <c r="F43" i="65"/>
  <c r="E43" i="65"/>
  <c r="D43" i="65"/>
  <c r="C43" i="65"/>
  <c r="BB42" i="65"/>
  <c r="AY42" i="65"/>
  <c r="AX42" i="65"/>
  <c r="AW42" i="65"/>
  <c r="AV42" i="65"/>
  <c r="AU42" i="65"/>
  <c r="AT42" i="65"/>
  <c r="AS42" i="65"/>
  <c r="AR42" i="65"/>
  <c r="AQ42" i="65"/>
  <c r="AP42" i="65"/>
  <c r="AO42" i="65"/>
  <c r="AN42" i="65"/>
  <c r="AM42" i="65"/>
  <c r="AL42" i="65"/>
  <c r="AD42" i="65"/>
  <c r="AC42" i="65"/>
  <c r="AB42" i="65"/>
  <c r="AA42" i="65"/>
  <c r="Z42" i="65"/>
  <c r="Y42" i="65"/>
  <c r="X42" i="65"/>
  <c r="W42" i="65"/>
  <c r="V42" i="65"/>
  <c r="U42" i="65"/>
  <c r="T42" i="65"/>
  <c r="S42" i="65"/>
  <c r="R42" i="65"/>
  <c r="P42" i="65"/>
  <c r="O42" i="65"/>
  <c r="M42" i="65"/>
  <c r="L42" i="65"/>
  <c r="J42" i="65"/>
  <c r="I42" i="65"/>
  <c r="H42" i="65"/>
  <c r="G42" i="65"/>
  <c r="F42" i="65"/>
  <c r="E42" i="65"/>
  <c r="D42" i="65"/>
  <c r="C42" i="65"/>
  <c r="BB41" i="65"/>
  <c r="AY41" i="65"/>
  <c r="AX41" i="65"/>
  <c r="AW41" i="65"/>
  <c r="AV41" i="65"/>
  <c r="AU41" i="65"/>
  <c r="AT41" i="65"/>
  <c r="AS41" i="65"/>
  <c r="AR41" i="65"/>
  <c r="F18" i="41" s="1"/>
  <c r="AQ41" i="65"/>
  <c r="E18" i="41" s="1"/>
  <c r="AP41" i="65"/>
  <c r="AO41" i="65"/>
  <c r="AN41" i="65"/>
  <c r="AM41" i="65"/>
  <c r="AL41" i="65"/>
  <c r="AD41" i="65"/>
  <c r="AC41" i="65"/>
  <c r="AB41" i="65"/>
  <c r="AA41" i="65"/>
  <c r="Z41" i="65"/>
  <c r="Y41" i="65"/>
  <c r="X41" i="65"/>
  <c r="W41" i="65"/>
  <c r="V41" i="65"/>
  <c r="U41" i="65"/>
  <c r="T41" i="65"/>
  <c r="S41" i="65"/>
  <c r="R41" i="65"/>
  <c r="P41" i="65"/>
  <c r="O41" i="65"/>
  <c r="M41" i="65"/>
  <c r="L41" i="65"/>
  <c r="J41" i="65"/>
  <c r="I41" i="65"/>
  <c r="H41" i="65"/>
  <c r="G41" i="65"/>
  <c r="F41" i="65"/>
  <c r="E41" i="65"/>
  <c r="D41" i="65"/>
  <c r="C41" i="65"/>
  <c r="BB40" i="65"/>
  <c r="AY40" i="65"/>
  <c r="AX40" i="65"/>
  <c r="AW40" i="65"/>
  <c r="Q18" i="41" s="1"/>
  <c r="C40" i="65"/>
  <c r="BB43" i="64"/>
  <c r="AY43" i="64"/>
  <c r="AX43" i="64"/>
  <c r="AW43" i="64"/>
  <c r="AV43" i="64"/>
  <c r="AU43" i="64"/>
  <c r="AT43" i="64"/>
  <c r="AS43" i="64"/>
  <c r="AR43" i="64"/>
  <c r="AQ43" i="64"/>
  <c r="AP43" i="64"/>
  <c r="AO43" i="64"/>
  <c r="AN43" i="64"/>
  <c r="AM43" i="64"/>
  <c r="AL43" i="64"/>
  <c r="AD43" i="64"/>
  <c r="AC43" i="64"/>
  <c r="AB43" i="64"/>
  <c r="AA43" i="64"/>
  <c r="Z43" i="64"/>
  <c r="Y43" i="64"/>
  <c r="X43" i="64"/>
  <c r="W43" i="64"/>
  <c r="V43" i="64"/>
  <c r="U43" i="64"/>
  <c r="T43" i="64"/>
  <c r="S43" i="64"/>
  <c r="R43" i="64"/>
  <c r="P43" i="64"/>
  <c r="O43" i="64"/>
  <c r="M43" i="64"/>
  <c r="L43" i="64"/>
  <c r="J43" i="64"/>
  <c r="I43" i="64"/>
  <c r="H43" i="64"/>
  <c r="G43" i="64"/>
  <c r="F43" i="64"/>
  <c r="E43" i="64"/>
  <c r="D43" i="64"/>
  <c r="BB42" i="64"/>
  <c r="AY42" i="64"/>
  <c r="AX42" i="64"/>
  <c r="AW42" i="64"/>
  <c r="AV42" i="64"/>
  <c r="AU42" i="64"/>
  <c r="AT42" i="64"/>
  <c r="AS42" i="64"/>
  <c r="AR42" i="64"/>
  <c r="AQ42" i="64"/>
  <c r="AP42" i="64"/>
  <c r="AO42" i="64"/>
  <c r="AN42" i="64"/>
  <c r="AM42" i="64"/>
  <c r="AL42" i="64"/>
  <c r="AD42" i="64"/>
  <c r="AC42" i="64"/>
  <c r="AB42" i="64"/>
  <c r="AA42" i="64"/>
  <c r="Z42" i="64"/>
  <c r="Y42" i="64"/>
  <c r="X42" i="64"/>
  <c r="W42" i="64"/>
  <c r="V42" i="64"/>
  <c r="U42" i="64"/>
  <c r="T42" i="64"/>
  <c r="S42" i="64"/>
  <c r="R42" i="64"/>
  <c r="P42" i="64"/>
  <c r="O42" i="64"/>
  <c r="M42" i="64"/>
  <c r="L42" i="64"/>
  <c r="J42" i="64"/>
  <c r="I42" i="64"/>
  <c r="H42" i="64"/>
  <c r="G42" i="64"/>
  <c r="F42" i="64"/>
  <c r="E42" i="64"/>
  <c r="D42" i="64"/>
  <c r="BB41" i="64"/>
  <c r="V17" i="41" s="1"/>
  <c r="AH17" i="41" s="1"/>
  <c r="AY41" i="64"/>
  <c r="AX41" i="64"/>
  <c r="AW41" i="64"/>
  <c r="AV41" i="64"/>
  <c r="AU41" i="64"/>
  <c r="AT41" i="64"/>
  <c r="AS41" i="64"/>
  <c r="AR41" i="64"/>
  <c r="F17" i="41" s="1"/>
  <c r="AQ41" i="64"/>
  <c r="E17" i="41" s="1"/>
  <c r="AP41" i="64"/>
  <c r="AO41" i="64"/>
  <c r="AN41" i="64"/>
  <c r="AM41" i="64"/>
  <c r="AL41" i="64"/>
  <c r="AD41" i="64"/>
  <c r="AC41" i="64"/>
  <c r="AB41" i="64"/>
  <c r="AA41" i="64"/>
  <c r="Z41" i="64"/>
  <c r="Y41" i="64"/>
  <c r="X41" i="64"/>
  <c r="W41" i="64"/>
  <c r="V41" i="64"/>
  <c r="U41" i="64"/>
  <c r="T41" i="64"/>
  <c r="S41" i="64"/>
  <c r="R41" i="64"/>
  <c r="P41" i="64"/>
  <c r="O41" i="64"/>
  <c r="M41" i="64"/>
  <c r="L41" i="64"/>
  <c r="J41" i="64"/>
  <c r="I41" i="64"/>
  <c r="H41" i="64"/>
  <c r="G41" i="64"/>
  <c r="F41" i="64"/>
  <c r="E41" i="64"/>
  <c r="D41" i="64"/>
  <c r="BB40" i="64"/>
  <c r="AY40" i="64"/>
  <c r="AX40" i="64"/>
  <c r="S17" i="41" s="1"/>
  <c r="AW40" i="64"/>
  <c r="Q17" i="41" s="1"/>
  <c r="BB43" i="63"/>
  <c r="AY43" i="63"/>
  <c r="AX43" i="63"/>
  <c r="AW43" i="63"/>
  <c r="AV43" i="63"/>
  <c r="AU43" i="63"/>
  <c r="AT43" i="63"/>
  <c r="AS43" i="63"/>
  <c r="AR43" i="63"/>
  <c r="AQ43" i="63"/>
  <c r="AP43" i="63"/>
  <c r="AO43" i="63"/>
  <c r="AN43" i="63"/>
  <c r="AM43" i="63"/>
  <c r="AL43" i="63"/>
  <c r="AD43" i="63"/>
  <c r="AC43" i="63"/>
  <c r="AB43" i="63"/>
  <c r="AA43" i="63"/>
  <c r="Z43" i="63"/>
  <c r="Y43" i="63"/>
  <c r="X43" i="63"/>
  <c r="W43" i="63"/>
  <c r="V43" i="63"/>
  <c r="U43" i="63"/>
  <c r="T43" i="63"/>
  <c r="S43" i="63"/>
  <c r="R43" i="63"/>
  <c r="P43" i="63"/>
  <c r="O43" i="63"/>
  <c r="M43" i="63"/>
  <c r="L43" i="63"/>
  <c r="J43" i="63"/>
  <c r="I43" i="63"/>
  <c r="H43" i="63"/>
  <c r="G43" i="63"/>
  <c r="F43" i="63"/>
  <c r="E43" i="63"/>
  <c r="D43" i="63"/>
  <c r="BB42" i="63"/>
  <c r="AY42" i="63"/>
  <c r="AX42" i="63"/>
  <c r="AW42" i="63"/>
  <c r="AV42" i="63"/>
  <c r="AU42" i="63"/>
  <c r="AT42" i="63"/>
  <c r="AS42" i="63"/>
  <c r="AR42" i="63"/>
  <c r="AQ42" i="63"/>
  <c r="AP42" i="63"/>
  <c r="AO42" i="63"/>
  <c r="AN42" i="63"/>
  <c r="AM42" i="63"/>
  <c r="AL42" i="63"/>
  <c r="AD42" i="63"/>
  <c r="AC42" i="63"/>
  <c r="AB42" i="63"/>
  <c r="AA42" i="63"/>
  <c r="Z42" i="63"/>
  <c r="Y42" i="63"/>
  <c r="X42" i="63"/>
  <c r="W42" i="63"/>
  <c r="V42" i="63"/>
  <c r="U42" i="63"/>
  <c r="T42" i="63"/>
  <c r="S42" i="63"/>
  <c r="R42" i="63"/>
  <c r="P42" i="63"/>
  <c r="O42" i="63"/>
  <c r="M42" i="63"/>
  <c r="L42" i="63"/>
  <c r="J42" i="63"/>
  <c r="I42" i="63"/>
  <c r="H42" i="63"/>
  <c r="G42" i="63"/>
  <c r="F42" i="63"/>
  <c r="E42" i="63"/>
  <c r="D42" i="63"/>
  <c r="BB41" i="63"/>
  <c r="V16" i="41" s="1"/>
  <c r="AH16" i="41" s="1"/>
  <c r="AY41" i="63"/>
  <c r="AX41" i="63"/>
  <c r="AW41" i="63"/>
  <c r="AV41" i="63"/>
  <c r="AU41" i="63"/>
  <c r="AT41" i="63"/>
  <c r="AS41" i="63"/>
  <c r="AR41" i="63"/>
  <c r="F16" i="41" s="1"/>
  <c r="AQ41" i="63"/>
  <c r="E16" i="41" s="1"/>
  <c r="AP41" i="63"/>
  <c r="AO41" i="63"/>
  <c r="AN41" i="63"/>
  <c r="AM41" i="63"/>
  <c r="AL41" i="63"/>
  <c r="AD41" i="63"/>
  <c r="AC41" i="63"/>
  <c r="AB41" i="63"/>
  <c r="AA41" i="63"/>
  <c r="Z41" i="63"/>
  <c r="Y41" i="63"/>
  <c r="X41" i="63"/>
  <c r="W41" i="63"/>
  <c r="V41" i="63"/>
  <c r="U41" i="63"/>
  <c r="T41" i="63"/>
  <c r="S41" i="63"/>
  <c r="R41" i="63"/>
  <c r="P41" i="63"/>
  <c r="O41" i="63"/>
  <c r="M41" i="63"/>
  <c r="L41" i="63"/>
  <c r="J41" i="63"/>
  <c r="I41" i="63"/>
  <c r="H41" i="63"/>
  <c r="G41" i="63"/>
  <c r="F41" i="63"/>
  <c r="E41" i="63"/>
  <c r="D41" i="63"/>
  <c r="BB40" i="63"/>
  <c r="AY40" i="63"/>
  <c r="AX40" i="63"/>
  <c r="S16" i="41" s="1"/>
  <c r="AW40" i="63"/>
  <c r="Q16" i="41" s="1"/>
  <c r="BB43" i="62"/>
  <c r="AY43" i="62"/>
  <c r="AX43" i="62"/>
  <c r="AW43" i="62"/>
  <c r="AV43" i="62"/>
  <c r="AU43" i="62"/>
  <c r="AT43" i="62"/>
  <c r="AS43" i="62"/>
  <c r="AR43" i="62"/>
  <c r="AQ43" i="62"/>
  <c r="AP43" i="62"/>
  <c r="AO43" i="62"/>
  <c r="AN43" i="62"/>
  <c r="AM43" i="62"/>
  <c r="AL43" i="62"/>
  <c r="AD43" i="62"/>
  <c r="AC43" i="62"/>
  <c r="AB43" i="62"/>
  <c r="AA43" i="62"/>
  <c r="Z43" i="62"/>
  <c r="Y43" i="62"/>
  <c r="X43" i="62"/>
  <c r="W43" i="62"/>
  <c r="V43" i="62"/>
  <c r="U43" i="62"/>
  <c r="T43" i="62"/>
  <c r="S43" i="62"/>
  <c r="R43" i="62"/>
  <c r="P43" i="62"/>
  <c r="O43" i="62"/>
  <c r="M43" i="62"/>
  <c r="L43" i="62"/>
  <c r="J43" i="62"/>
  <c r="I43" i="62"/>
  <c r="H43" i="62"/>
  <c r="G43" i="62"/>
  <c r="F43" i="62"/>
  <c r="E43" i="62"/>
  <c r="D43" i="62"/>
  <c r="BB42" i="62"/>
  <c r="AY42" i="62"/>
  <c r="AX42" i="62"/>
  <c r="AW42" i="62"/>
  <c r="AV42" i="62"/>
  <c r="AU42" i="62"/>
  <c r="AT42" i="62"/>
  <c r="AS42" i="62"/>
  <c r="AR42" i="62"/>
  <c r="AQ42" i="62"/>
  <c r="AP42" i="62"/>
  <c r="AO42" i="62"/>
  <c r="AN42" i="62"/>
  <c r="AM42" i="62"/>
  <c r="AL42" i="62"/>
  <c r="AD42" i="62"/>
  <c r="AC42" i="62"/>
  <c r="AB42" i="62"/>
  <c r="AA42" i="62"/>
  <c r="Z42" i="62"/>
  <c r="Y42" i="62"/>
  <c r="X42" i="62"/>
  <c r="W42" i="62"/>
  <c r="V42" i="62"/>
  <c r="U42" i="62"/>
  <c r="T42" i="62"/>
  <c r="S42" i="62"/>
  <c r="R42" i="62"/>
  <c r="P42" i="62"/>
  <c r="O42" i="62"/>
  <c r="M42" i="62"/>
  <c r="L42" i="62"/>
  <c r="J42" i="62"/>
  <c r="I42" i="62"/>
  <c r="H42" i="62"/>
  <c r="G42" i="62"/>
  <c r="F42" i="62"/>
  <c r="E42" i="62"/>
  <c r="D42" i="62"/>
  <c r="BB41" i="62"/>
  <c r="V15" i="41" s="1"/>
  <c r="AH15" i="41" s="1"/>
  <c r="AY41" i="62"/>
  <c r="AX41" i="62"/>
  <c r="AW41" i="62"/>
  <c r="AV41" i="62"/>
  <c r="AU41" i="62"/>
  <c r="AT41" i="62"/>
  <c r="AS41" i="62"/>
  <c r="AR41" i="62"/>
  <c r="F15" i="41" s="1"/>
  <c r="AQ41" i="62"/>
  <c r="E15" i="41" s="1"/>
  <c r="AP41" i="62"/>
  <c r="AO41" i="62"/>
  <c r="AN41" i="62"/>
  <c r="AM41" i="62"/>
  <c r="AL41" i="62"/>
  <c r="AD41" i="62"/>
  <c r="AC41" i="62"/>
  <c r="AB41" i="62"/>
  <c r="AA41" i="62"/>
  <c r="Z41" i="62"/>
  <c r="Y41" i="62"/>
  <c r="X41" i="62"/>
  <c r="W41" i="62"/>
  <c r="V41" i="62"/>
  <c r="U41" i="62"/>
  <c r="T41" i="62"/>
  <c r="S41" i="62"/>
  <c r="R41" i="62"/>
  <c r="P41" i="62"/>
  <c r="O41" i="62"/>
  <c r="M41" i="62"/>
  <c r="L41" i="62"/>
  <c r="J41" i="62"/>
  <c r="I41" i="62"/>
  <c r="H41" i="62"/>
  <c r="G41" i="62"/>
  <c r="F41" i="62"/>
  <c r="E41" i="62"/>
  <c r="D41" i="62"/>
  <c r="BB40" i="62"/>
  <c r="AY40" i="62"/>
  <c r="AX40" i="62"/>
  <c r="S15" i="41" s="1"/>
  <c r="AW40" i="62"/>
  <c r="Q15" i="41" s="1"/>
  <c r="BB43" i="61"/>
  <c r="AY43" i="61"/>
  <c r="AX43" i="61"/>
  <c r="AW43" i="61"/>
  <c r="AV43" i="61"/>
  <c r="AU43" i="61"/>
  <c r="AT43" i="61"/>
  <c r="AS43" i="61"/>
  <c r="AR43" i="61"/>
  <c r="AQ43" i="61"/>
  <c r="AP43" i="61"/>
  <c r="AO43" i="61"/>
  <c r="AN43" i="61"/>
  <c r="AM43" i="61"/>
  <c r="AL43" i="61"/>
  <c r="AD43" i="61"/>
  <c r="AC43" i="61"/>
  <c r="AB43" i="61"/>
  <c r="AA43" i="61"/>
  <c r="Z43" i="61"/>
  <c r="Y43" i="61"/>
  <c r="X43" i="61"/>
  <c r="W43" i="61"/>
  <c r="V43" i="61"/>
  <c r="U43" i="61"/>
  <c r="T43" i="61"/>
  <c r="S43" i="61"/>
  <c r="R43" i="61"/>
  <c r="P43" i="61"/>
  <c r="O43" i="61"/>
  <c r="M43" i="61"/>
  <c r="L43" i="61"/>
  <c r="J43" i="61"/>
  <c r="I43" i="61"/>
  <c r="H43" i="61"/>
  <c r="G43" i="61"/>
  <c r="F43" i="61"/>
  <c r="E43" i="61"/>
  <c r="D43" i="61"/>
  <c r="BB42" i="61"/>
  <c r="AY42" i="61"/>
  <c r="AX42" i="61"/>
  <c r="AW42" i="61"/>
  <c r="AV42" i="61"/>
  <c r="AU42" i="61"/>
  <c r="AT42" i="61"/>
  <c r="AS42" i="61"/>
  <c r="AR42" i="61"/>
  <c r="AQ42" i="61"/>
  <c r="AP42" i="61"/>
  <c r="AO42" i="61"/>
  <c r="AN42" i="61"/>
  <c r="AM42" i="61"/>
  <c r="AL42" i="61"/>
  <c r="AD42" i="61"/>
  <c r="AC42" i="61"/>
  <c r="AB42" i="61"/>
  <c r="AA42" i="61"/>
  <c r="Z42" i="61"/>
  <c r="Y42" i="61"/>
  <c r="X42" i="61"/>
  <c r="W42" i="61"/>
  <c r="V42" i="61"/>
  <c r="U42" i="61"/>
  <c r="T42" i="61"/>
  <c r="S42" i="61"/>
  <c r="R42" i="61"/>
  <c r="P42" i="61"/>
  <c r="O42" i="61"/>
  <c r="M42" i="61"/>
  <c r="L42" i="61"/>
  <c r="J42" i="61"/>
  <c r="I42" i="61"/>
  <c r="H42" i="61"/>
  <c r="G42" i="61"/>
  <c r="F42" i="61"/>
  <c r="E42" i="61"/>
  <c r="D42" i="61"/>
  <c r="BB41" i="61"/>
  <c r="V14" i="41" s="1"/>
  <c r="AH14" i="41" s="1"/>
  <c r="AY41" i="61"/>
  <c r="AX41" i="61"/>
  <c r="AW41" i="61"/>
  <c r="AV41" i="61"/>
  <c r="AU41" i="61"/>
  <c r="AT41" i="61"/>
  <c r="AS41" i="61"/>
  <c r="AR41" i="61"/>
  <c r="F14" i="41" s="1"/>
  <c r="AQ41" i="61"/>
  <c r="E14" i="41" s="1"/>
  <c r="AP41" i="61"/>
  <c r="AO41" i="61"/>
  <c r="AN41" i="61"/>
  <c r="AM41" i="61"/>
  <c r="AL41" i="61"/>
  <c r="AD41" i="61"/>
  <c r="AC41" i="61"/>
  <c r="AB41" i="61"/>
  <c r="AA41" i="61"/>
  <c r="Z41" i="61"/>
  <c r="Y41" i="61"/>
  <c r="X41" i="61"/>
  <c r="W41" i="61"/>
  <c r="V41" i="61"/>
  <c r="U41" i="61"/>
  <c r="T41" i="61"/>
  <c r="S41" i="61"/>
  <c r="R41" i="61"/>
  <c r="P41" i="61"/>
  <c r="O41" i="61"/>
  <c r="M41" i="61"/>
  <c r="L41" i="61"/>
  <c r="J41" i="61"/>
  <c r="I41" i="61"/>
  <c r="H41" i="61"/>
  <c r="G41" i="61"/>
  <c r="F41" i="61"/>
  <c r="E41" i="61"/>
  <c r="D41" i="61"/>
  <c r="BB40" i="61"/>
  <c r="AY40" i="61"/>
  <c r="AX40" i="61"/>
  <c r="S14" i="41" s="1"/>
  <c r="AW40" i="61"/>
  <c r="Q14" i="41" s="1"/>
  <c r="BB43" i="58"/>
  <c r="AY43" i="58"/>
  <c r="AX43" i="58"/>
  <c r="AW43" i="58"/>
  <c r="AV43" i="58"/>
  <c r="AU43" i="58"/>
  <c r="AT43" i="58"/>
  <c r="AS43" i="58"/>
  <c r="AR43" i="58"/>
  <c r="AQ43" i="58"/>
  <c r="AP43" i="58"/>
  <c r="AO43" i="58"/>
  <c r="AN43" i="58"/>
  <c r="AM43" i="58"/>
  <c r="AL43" i="58"/>
  <c r="AD43" i="58"/>
  <c r="AC43" i="58"/>
  <c r="AB43" i="58"/>
  <c r="AA43" i="58"/>
  <c r="Z43" i="58"/>
  <c r="Y43" i="58"/>
  <c r="X43" i="58"/>
  <c r="W43" i="58"/>
  <c r="V43" i="58"/>
  <c r="U43" i="58"/>
  <c r="T43" i="58"/>
  <c r="S43" i="58"/>
  <c r="R43" i="58"/>
  <c r="P43" i="58"/>
  <c r="O43" i="58"/>
  <c r="N43" i="58"/>
  <c r="M43" i="58"/>
  <c r="L43" i="58"/>
  <c r="K43" i="58"/>
  <c r="J43" i="58"/>
  <c r="I43" i="58"/>
  <c r="H43" i="58"/>
  <c r="G43" i="58"/>
  <c r="F43" i="58"/>
  <c r="E43" i="58"/>
  <c r="D43" i="58"/>
  <c r="BB42" i="58"/>
  <c r="AY42" i="58"/>
  <c r="AX42" i="58"/>
  <c r="AW42" i="58"/>
  <c r="AV42" i="58"/>
  <c r="AU42" i="58"/>
  <c r="AT42" i="58"/>
  <c r="AS42" i="58"/>
  <c r="AR42" i="58"/>
  <c r="AQ42" i="58"/>
  <c r="AP42" i="58"/>
  <c r="AO42" i="58"/>
  <c r="AN42" i="58"/>
  <c r="AM42" i="58"/>
  <c r="AL42" i="58"/>
  <c r="AD42" i="58"/>
  <c r="AC42" i="58"/>
  <c r="AB42" i="58"/>
  <c r="AA42" i="58"/>
  <c r="Z42" i="58"/>
  <c r="Y42" i="58"/>
  <c r="X42" i="58"/>
  <c r="W42" i="58"/>
  <c r="V42" i="58"/>
  <c r="U42" i="58"/>
  <c r="T42" i="58"/>
  <c r="S42" i="58"/>
  <c r="R42" i="58"/>
  <c r="P42" i="58"/>
  <c r="O42" i="58"/>
  <c r="N42" i="58"/>
  <c r="M42" i="58"/>
  <c r="L42" i="58"/>
  <c r="K42" i="58"/>
  <c r="J42" i="58"/>
  <c r="I42" i="58"/>
  <c r="H42" i="58"/>
  <c r="G42" i="58"/>
  <c r="F42" i="58"/>
  <c r="E42" i="58"/>
  <c r="D42" i="58"/>
  <c r="BB41" i="58"/>
  <c r="V11" i="41" s="1"/>
  <c r="AY41" i="58"/>
  <c r="AX41" i="58"/>
  <c r="AW41" i="58"/>
  <c r="AV41" i="58"/>
  <c r="AU41" i="58"/>
  <c r="AT41" i="58"/>
  <c r="AS41" i="58"/>
  <c r="AR41" i="58"/>
  <c r="F11" i="41" s="1"/>
  <c r="AQ41" i="58"/>
  <c r="E11" i="41" s="1"/>
  <c r="AP41" i="58"/>
  <c r="AO41" i="58"/>
  <c r="AN41" i="58"/>
  <c r="AM41" i="58"/>
  <c r="AL41" i="58"/>
  <c r="AD41" i="58"/>
  <c r="AC41" i="58"/>
  <c r="AB41" i="58"/>
  <c r="AA41" i="58"/>
  <c r="Z41" i="58"/>
  <c r="Y41" i="58"/>
  <c r="X41" i="58"/>
  <c r="W41" i="58"/>
  <c r="V41" i="58"/>
  <c r="U41" i="58"/>
  <c r="T41" i="58"/>
  <c r="S41" i="58"/>
  <c r="R41" i="58"/>
  <c r="P41" i="58"/>
  <c r="O41" i="58"/>
  <c r="N41" i="58"/>
  <c r="M41" i="58"/>
  <c r="L41" i="58"/>
  <c r="K41" i="58"/>
  <c r="J41" i="58"/>
  <c r="I41" i="58"/>
  <c r="H41" i="58"/>
  <c r="G41" i="58"/>
  <c r="F41" i="58"/>
  <c r="E41" i="58"/>
  <c r="D41" i="58"/>
  <c r="BB40" i="58"/>
  <c r="AY40" i="58"/>
  <c r="AX40" i="58"/>
  <c r="S11" i="41" s="1"/>
  <c r="AW40" i="58"/>
  <c r="Q11" i="41" s="1"/>
  <c r="AY43" i="52"/>
  <c r="AX43" i="52"/>
  <c r="AW43" i="52"/>
  <c r="AV43" i="52"/>
  <c r="AU43" i="52"/>
  <c r="AT43" i="52"/>
  <c r="AS43" i="52"/>
  <c r="AR43" i="52"/>
  <c r="AQ43" i="52"/>
  <c r="AP43" i="52"/>
  <c r="AO43" i="52"/>
  <c r="AN43" i="52"/>
  <c r="AM43" i="52"/>
  <c r="AL43" i="52"/>
  <c r="AD43" i="52"/>
  <c r="AC43" i="52"/>
  <c r="AB43" i="52"/>
  <c r="AA43" i="52"/>
  <c r="Z43" i="52"/>
  <c r="Y43" i="52"/>
  <c r="X43" i="52"/>
  <c r="W43" i="52"/>
  <c r="V43" i="52"/>
  <c r="U43" i="52"/>
  <c r="T43" i="52"/>
  <c r="S43" i="52"/>
  <c r="R43" i="52"/>
  <c r="P43" i="52"/>
  <c r="O43" i="52"/>
  <c r="M43" i="52"/>
  <c r="L43" i="52"/>
  <c r="J43" i="52"/>
  <c r="I43" i="52"/>
  <c r="H43" i="52"/>
  <c r="G43" i="52"/>
  <c r="F43" i="52"/>
  <c r="E43" i="52"/>
  <c r="D43" i="52"/>
  <c r="C43" i="52"/>
  <c r="AY42" i="52"/>
  <c r="AX42" i="52"/>
  <c r="AW42" i="52"/>
  <c r="AV42" i="52"/>
  <c r="AU42" i="52"/>
  <c r="AT42" i="52"/>
  <c r="AS42" i="52"/>
  <c r="AR42" i="52"/>
  <c r="AQ42" i="52"/>
  <c r="AP42" i="52"/>
  <c r="AO42" i="52"/>
  <c r="AN42" i="52"/>
  <c r="AM42" i="52"/>
  <c r="AL42" i="52"/>
  <c r="AD42" i="52"/>
  <c r="AC42" i="52"/>
  <c r="AB42" i="52"/>
  <c r="AA42" i="52"/>
  <c r="Z42" i="52"/>
  <c r="Y42" i="52"/>
  <c r="X42" i="52"/>
  <c r="W42" i="52"/>
  <c r="V42" i="52"/>
  <c r="U42" i="52"/>
  <c r="T42" i="52"/>
  <c r="S42" i="52"/>
  <c r="R42" i="52"/>
  <c r="P42" i="52"/>
  <c r="O42" i="52"/>
  <c r="M42" i="52"/>
  <c r="L42" i="52"/>
  <c r="K42" i="52"/>
  <c r="J42" i="52"/>
  <c r="I42" i="52"/>
  <c r="H42" i="52"/>
  <c r="G42" i="52"/>
  <c r="F42" i="52"/>
  <c r="E42" i="52"/>
  <c r="D42" i="52"/>
  <c r="C42" i="52"/>
  <c r="AY41" i="52"/>
  <c r="AX41" i="52"/>
  <c r="AW41" i="52"/>
  <c r="AV41" i="52"/>
  <c r="AU41" i="52"/>
  <c r="AT41" i="52"/>
  <c r="AS41" i="52"/>
  <c r="AR41" i="52"/>
  <c r="F10" i="41" s="1"/>
  <c r="AQ41" i="52"/>
  <c r="E10" i="41" s="1"/>
  <c r="AP41" i="52"/>
  <c r="AO41" i="52"/>
  <c r="AN41" i="52"/>
  <c r="AM41" i="52"/>
  <c r="AL41" i="52"/>
  <c r="AD41" i="52"/>
  <c r="AC41" i="52"/>
  <c r="AB41" i="52"/>
  <c r="AA41" i="52"/>
  <c r="Z41" i="52"/>
  <c r="Y41" i="52"/>
  <c r="X41" i="52"/>
  <c r="W41" i="52"/>
  <c r="V41" i="52"/>
  <c r="U41" i="52"/>
  <c r="T41" i="52"/>
  <c r="S41" i="52"/>
  <c r="R41" i="52"/>
  <c r="P41" i="52"/>
  <c r="O41" i="52"/>
  <c r="M41" i="52"/>
  <c r="L41" i="52"/>
  <c r="K41" i="52"/>
  <c r="J41" i="52"/>
  <c r="I41" i="52"/>
  <c r="D10" i="40" s="1"/>
  <c r="H41" i="52"/>
  <c r="G41" i="52"/>
  <c r="F41" i="52"/>
  <c r="E41" i="52"/>
  <c r="D41" i="52"/>
  <c r="C41" i="52"/>
  <c r="AY40" i="52"/>
  <c r="AX40" i="52"/>
  <c r="AW40" i="52"/>
  <c r="Q10" i="41" s="1"/>
  <c r="C40" i="52"/>
  <c r="C48" i="60" l="1"/>
  <c r="M24" i="54"/>
  <c r="J13" i="54"/>
  <c r="N17" i="54"/>
  <c r="J17" i="54"/>
  <c r="M23" i="54"/>
  <c r="N10" i="54"/>
  <c r="J10" i="54"/>
  <c r="N16" i="54"/>
  <c r="J16" i="54"/>
  <c r="N11" i="54"/>
  <c r="J11" i="54"/>
  <c r="N14" i="54"/>
  <c r="J14" i="54"/>
  <c r="N12" i="54"/>
  <c r="J12" i="54"/>
  <c r="N15" i="54"/>
  <c r="J15" i="54"/>
  <c r="AA24" i="54"/>
  <c r="AA22" i="54"/>
  <c r="C48" i="61"/>
  <c r="S23" i="41"/>
  <c r="E23" i="41"/>
  <c r="C48" i="52"/>
  <c r="H23" i="54"/>
  <c r="AC25" i="54"/>
  <c r="AC24" i="54"/>
  <c r="AA23" i="54"/>
  <c r="AA25" i="54"/>
  <c r="AC23" i="54"/>
  <c r="H22" i="54"/>
  <c r="H25" i="54"/>
  <c r="M22" i="54"/>
  <c r="H24" i="54"/>
  <c r="M25" i="54"/>
  <c r="AE42" i="58"/>
  <c r="AE41" i="58"/>
  <c r="AE42" i="52"/>
  <c r="Q43" i="52"/>
  <c r="Q41" i="52"/>
  <c r="N41" i="52"/>
  <c r="N42" i="52"/>
  <c r="Q41" i="58"/>
  <c r="C48" i="59"/>
  <c r="BU43" i="59"/>
  <c r="BT43" i="59"/>
  <c r="BS43" i="59"/>
  <c r="BR43" i="59"/>
  <c r="BQ43" i="59"/>
  <c r="BU42" i="59"/>
  <c r="BT42" i="59"/>
  <c r="BS42" i="59"/>
  <c r="BR42" i="59"/>
  <c r="BQ42" i="59"/>
  <c r="BU41" i="59"/>
  <c r="BT41" i="59"/>
  <c r="BS41" i="59"/>
  <c r="BR41" i="59"/>
  <c r="BQ41" i="59"/>
  <c r="BS40" i="59"/>
  <c r="BR40" i="59"/>
  <c r="AG12" i="41" s="1"/>
  <c r="AG25" i="41" s="1"/>
  <c r="BQ40" i="59"/>
  <c r="BB43" i="59"/>
  <c r="BB42" i="59"/>
  <c r="BB41" i="59"/>
  <c r="V12" i="41" s="1"/>
  <c r="BB40" i="59"/>
  <c r="AY43" i="59"/>
  <c r="AX43" i="59"/>
  <c r="AW43" i="59"/>
  <c r="AY42" i="59"/>
  <c r="AX42" i="59"/>
  <c r="AW42" i="59"/>
  <c r="AY41" i="59"/>
  <c r="AX41" i="59"/>
  <c r="AW41" i="59"/>
  <c r="AY40" i="59"/>
  <c r="AX40" i="59"/>
  <c r="S12" i="41" s="1"/>
  <c r="S22" i="41" s="1"/>
  <c r="AW40" i="59"/>
  <c r="Q12" i="41" s="1"/>
  <c r="Q24" i="41" s="1"/>
  <c r="AV43" i="59"/>
  <c r="AU43" i="59"/>
  <c r="AT43" i="59"/>
  <c r="AS43" i="59"/>
  <c r="AR43" i="59"/>
  <c r="AQ43" i="59"/>
  <c r="AP43" i="59"/>
  <c r="AO43" i="59"/>
  <c r="AN43" i="59"/>
  <c r="AM43" i="59"/>
  <c r="AL43" i="59"/>
  <c r="AV42" i="59"/>
  <c r="AU42" i="59"/>
  <c r="AT42" i="59"/>
  <c r="AS42" i="59"/>
  <c r="AR42" i="59"/>
  <c r="AQ42" i="59"/>
  <c r="AP42" i="59"/>
  <c r="AO42" i="59"/>
  <c r="AN42" i="59"/>
  <c r="AM42" i="59"/>
  <c r="AL42" i="59"/>
  <c r="AV41" i="59"/>
  <c r="AU41" i="59"/>
  <c r="AT41" i="59"/>
  <c r="AS41" i="59"/>
  <c r="AR41" i="59"/>
  <c r="F12" i="41" s="1"/>
  <c r="F24" i="41" s="1"/>
  <c r="AQ41" i="59"/>
  <c r="E12" i="41" s="1"/>
  <c r="E25" i="41" s="1"/>
  <c r="AP41" i="59"/>
  <c r="AO41" i="59"/>
  <c r="AN41" i="59"/>
  <c r="AM41" i="59"/>
  <c r="AL41" i="59"/>
  <c r="J24" i="54" l="1"/>
  <c r="AG23" i="41"/>
  <c r="AG22" i="41"/>
  <c r="AG24" i="41"/>
  <c r="Q23" i="41"/>
  <c r="E24" i="41"/>
  <c r="Q25" i="41"/>
  <c r="V23" i="41"/>
  <c r="F25" i="41"/>
  <c r="Q22" i="41"/>
  <c r="V24" i="41"/>
  <c r="AI24" i="41"/>
  <c r="AI25" i="41"/>
  <c r="AI23" i="41"/>
  <c r="F23" i="41"/>
  <c r="S25" i="41"/>
  <c r="V25" i="41"/>
  <c r="S24" i="41"/>
  <c r="AH24" i="41"/>
  <c r="AH25" i="41"/>
  <c r="AH23" i="41"/>
  <c r="J25" i="54"/>
  <c r="J23" i="54"/>
  <c r="AE43" i="59" l="1"/>
  <c r="AD43" i="59"/>
  <c r="AC43" i="59"/>
  <c r="AB43" i="59"/>
  <c r="AA43" i="59"/>
  <c r="Z43" i="59"/>
  <c r="Y43" i="59"/>
  <c r="X43" i="59"/>
  <c r="W43" i="59"/>
  <c r="V43" i="59"/>
  <c r="U43" i="59"/>
  <c r="T43" i="59"/>
  <c r="S43" i="59"/>
  <c r="R43" i="59"/>
  <c r="Q43" i="59"/>
  <c r="P43" i="59"/>
  <c r="O43" i="59"/>
  <c r="N43" i="59"/>
  <c r="M43" i="59"/>
  <c r="L43" i="59"/>
  <c r="K43" i="59"/>
  <c r="J43" i="59"/>
  <c r="I43" i="59"/>
  <c r="H43" i="59"/>
  <c r="G43" i="59"/>
  <c r="F43" i="59"/>
  <c r="E43" i="59"/>
  <c r="D43" i="59"/>
  <c r="C43" i="59"/>
  <c r="AE42" i="59"/>
  <c r="AD42" i="59"/>
  <c r="AC42" i="59"/>
  <c r="AB42" i="59"/>
  <c r="AA42" i="59"/>
  <c r="Z42" i="59"/>
  <c r="Y42" i="59"/>
  <c r="X42" i="59"/>
  <c r="W42" i="59"/>
  <c r="V42" i="59"/>
  <c r="U42" i="59"/>
  <c r="T42" i="59"/>
  <c r="S42" i="59"/>
  <c r="R42" i="59"/>
  <c r="Q42" i="59"/>
  <c r="P42" i="59"/>
  <c r="O42" i="59"/>
  <c r="N42" i="59"/>
  <c r="M42" i="59"/>
  <c r="L42" i="59"/>
  <c r="K42" i="59"/>
  <c r="J42" i="59"/>
  <c r="I42" i="59"/>
  <c r="H42" i="59"/>
  <c r="G42" i="59"/>
  <c r="F42" i="59"/>
  <c r="E42" i="59"/>
  <c r="D42" i="59"/>
  <c r="C42" i="59"/>
  <c r="AE41" i="59"/>
  <c r="AD41" i="59"/>
  <c r="AC41" i="59"/>
  <c r="AB41" i="59"/>
  <c r="AA41" i="59"/>
  <c r="Z41" i="59"/>
  <c r="Y41" i="59"/>
  <c r="X41" i="59"/>
  <c r="W41" i="59"/>
  <c r="V41" i="59"/>
  <c r="U41" i="59"/>
  <c r="T41" i="59"/>
  <c r="S41" i="59"/>
  <c r="R41" i="59"/>
  <c r="Q41" i="59"/>
  <c r="P41" i="59"/>
  <c r="O41" i="59"/>
  <c r="N41" i="59"/>
  <c r="M41" i="59"/>
  <c r="L41" i="59"/>
  <c r="K41" i="59"/>
  <c r="J41" i="59"/>
  <c r="I41" i="59"/>
  <c r="H41" i="59"/>
  <c r="G41" i="59"/>
  <c r="F41" i="59"/>
  <c r="E41" i="59"/>
  <c r="D41" i="59"/>
  <c r="C41" i="59"/>
  <c r="C40" i="59"/>
  <c r="Y21" i="40" l="1"/>
  <c r="X21" i="40"/>
  <c r="W21" i="40"/>
  <c r="V21" i="40"/>
  <c r="U21" i="40"/>
  <c r="T21" i="40"/>
  <c r="S21" i="40"/>
  <c r="R21" i="40"/>
  <c r="Q21" i="40"/>
  <c r="P21" i="40"/>
  <c r="O21" i="40"/>
  <c r="N21" i="40"/>
  <c r="M21" i="40"/>
  <c r="L21" i="40"/>
  <c r="K21" i="40"/>
  <c r="J21" i="40"/>
  <c r="F21" i="40"/>
  <c r="E21" i="40"/>
  <c r="D21" i="40"/>
  <c r="C21" i="40"/>
  <c r="B21" i="40"/>
  <c r="N21" i="54" s="1"/>
  <c r="Y20" i="40"/>
  <c r="X20" i="40"/>
  <c r="W20" i="40"/>
  <c r="V20" i="40"/>
  <c r="U20" i="40"/>
  <c r="T20" i="40"/>
  <c r="S20" i="40"/>
  <c r="R20" i="40"/>
  <c r="Q20" i="40"/>
  <c r="P20" i="40"/>
  <c r="O20" i="40"/>
  <c r="N20" i="40"/>
  <c r="M20" i="40"/>
  <c r="K20" i="40"/>
  <c r="J20" i="40"/>
  <c r="H20" i="40"/>
  <c r="G20" i="40"/>
  <c r="E20" i="40"/>
  <c r="D20" i="40"/>
  <c r="C20" i="40"/>
  <c r="B20" i="40"/>
  <c r="Y19" i="40"/>
  <c r="X19" i="40"/>
  <c r="W19" i="40"/>
  <c r="V19" i="40"/>
  <c r="U19" i="40"/>
  <c r="T19" i="40"/>
  <c r="S19" i="40"/>
  <c r="R19" i="40"/>
  <c r="Q19" i="40"/>
  <c r="P19" i="40"/>
  <c r="O19" i="40"/>
  <c r="N19" i="40"/>
  <c r="M19" i="40"/>
  <c r="K19" i="40"/>
  <c r="J19" i="40"/>
  <c r="H19" i="40"/>
  <c r="G19" i="40"/>
  <c r="E19" i="40"/>
  <c r="D19" i="40"/>
  <c r="C19" i="40"/>
  <c r="B19" i="40"/>
  <c r="Y18" i="40"/>
  <c r="X18" i="40"/>
  <c r="W18" i="40"/>
  <c r="V18" i="40"/>
  <c r="U18" i="40"/>
  <c r="T18" i="40"/>
  <c r="S18" i="40"/>
  <c r="R18" i="40"/>
  <c r="Q18" i="40"/>
  <c r="P18" i="40"/>
  <c r="O18" i="40"/>
  <c r="N18" i="40"/>
  <c r="M18" i="40"/>
  <c r="K18" i="40"/>
  <c r="J18" i="40"/>
  <c r="H18" i="40"/>
  <c r="G18" i="40"/>
  <c r="E18" i="40"/>
  <c r="D18" i="40"/>
  <c r="C18" i="40"/>
  <c r="B18" i="40"/>
  <c r="Y17" i="40"/>
  <c r="X17" i="40"/>
  <c r="W17" i="40"/>
  <c r="V17" i="40"/>
  <c r="U17" i="40"/>
  <c r="T17" i="40"/>
  <c r="S17" i="40"/>
  <c r="R17" i="40"/>
  <c r="Q17" i="40"/>
  <c r="P17" i="40"/>
  <c r="O17" i="40"/>
  <c r="N17" i="40"/>
  <c r="M17" i="40"/>
  <c r="K17" i="40"/>
  <c r="J17" i="40"/>
  <c r="H17" i="40"/>
  <c r="G17" i="40"/>
  <c r="E17" i="40"/>
  <c r="D17" i="40"/>
  <c r="C17" i="40"/>
  <c r="B17" i="40"/>
  <c r="Y16" i="40"/>
  <c r="X16" i="40"/>
  <c r="W16" i="40"/>
  <c r="V16" i="40"/>
  <c r="U16" i="40"/>
  <c r="T16" i="40"/>
  <c r="S16" i="40"/>
  <c r="R16" i="40"/>
  <c r="Q16" i="40"/>
  <c r="P16" i="40"/>
  <c r="O16" i="40"/>
  <c r="N16" i="40"/>
  <c r="M16" i="40"/>
  <c r="K16" i="40"/>
  <c r="J16" i="40"/>
  <c r="H16" i="40"/>
  <c r="G16" i="40"/>
  <c r="E16" i="40"/>
  <c r="D16" i="40"/>
  <c r="C16" i="40"/>
  <c r="B16" i="40"/>
  <c r="Y15" i="40"/>
  <c r="X15" i="40"/>
  <c r="W15" i="40"/>
  <c r="V15" i="40"/>
  <c r="U15" i="40"/>
  <c r="T15" i="40"/>
  <c r="S15" i="40"/>
  <c r="R15" i="40"/>
  <c r="Q15" i="40"/>
  <c r="P15" i="40"/>
  <c r="O15" i="40"/>
  <c r="N15" i="40"/>
  <c r="M15" i="40"/>
  <c r="K15" i="40"/>
  <c r="J15" i="40"/>
  <c r="H15" i="40"/>
  <c r="G15" i="40"/>
  <c r="E15" i="40"/>
  <c r="D15" i="40"/>
  <c r="C15" i="40"/>
  <c r="B15" i="40"/>
  <c r="Y14" i="40"/>
  <c r="X14" i="40"/>
  <c r="W14" i="40"/>
  <c r="V14" i="40"/>
  <c r="U14" i="40"/>
  <c r="T14" i="40"/>
  <c r="S14" i="40"/>
  <c r="R14" i="40"/>
  <c r="Q14" i="40"/>
  <c r="P14" i="40"/>
  <c r="O14" i="40"/>
  <c r="N14" i="40"/>
  <c r="M14" i="40"/>
  <c r="K14" i="40"/>
  <c r="J14" i="40"/>
  <c r="H14" i="40"/>
  <c r="G14" i="40"/>
  <c r="E14" i="40"/>
  <c r="D14" i="40"/>
  <c r="C14" i="40"/>
  <c r="B14" i="40"/>
  <c r="Z13" i="40"/>
  <c r="Y13" i="40"/>
  <c r="X13" i="40"/>
  <c r="W13" i="40"/>
  <c r="V13" i="40"/>
  <c r="U13" i="40"/>
  <c r="T13" i="40"/>
  <c r="S13" i="40"/>
  <c r="R13" i="40"/>
  <c r="Q13" i="40"/>
  <c r="P13" i="40"/>
  <c r="O13" i="40"/>
  <c r="N13" i="40"/>
  <c r="M13" i="40"/>
  <c r="L13" i="40"/>
  <c r="K13" i="40"/>
  <c r="J13" i="40"/>
  <c r="I13" i="40"/>
  <c r="H13" i="40"/>
  <c r="G13" i="40"/>
  <c r="F13" i="40"/>
  <c r="E13" i="40"/>
  <c r="D13" i="40"/>
  <c r="C13" i="40"/>
  <c r="B13" i="40"/>
  <c r="N13" i="54" s="1"/>
  <c r="N23" i="54" l="1"/>
  <c r="N25" i="54"/>
  <c r="N24" i="54"/>
  <c r="AE39" i="65"/>
  <c r="AB39" i="65"/>
  <c r="AA39" i="65"/>
  <c r="Z39" i="65"/>
  <c r="Q39" i="65"/>
  <c r="N39" i="65"/>
  <c r="K39" i="65"/>
  <c r="AE38" i="65"/>
  <c r="AA38" i="65"/>
  <c r="AB38" i="65" s="1"/>
  <c r="Z38" i="65"/>
  <c r="Q38" i="65"/>
  <c r="N38" i="65"/>
  <c r="K38" i="65"/>
  <c r="AE37" i="65"/>
  <c r="AA37" i="65"/>
  <c r="Z37" i="65"/>
  <c r="AB37" i="65" s="1"/>
  <c r="Q37" i="65"/>
  <c r="N37" i="65"/>
  <c r="K37" i="65"/>
  <c r="AE36" i="65"/>
  <c r="AA36" i="65"/>
  <c r="Z36" i="65"/>
  <c r="AB36" i="65" s="1"/>
  <c r="Q36" i="65"/>
  <c r="N36" i="65"/>
  <c r="K36" i="65"/>
  <c r="AE35" i="65"/>
  <c r="AB35" i="65"/>
  <c r="AA35" i="65"/>
  <c r="Z35" i="65"/>
  <c r="Q35" i="65"/>
  <c r="N35" i="65"/>
  <c r="K35" i="65"/>
  <c r="AE34" i="65"/>
  <c r="AB34" i="65"/>
  <c r="AA34" i="65"/>
  <c r="Z34" i="65"/>
  <c r="Q34" i="65"/>
  <c r="N34" i="65"/>
  <c r="K34" i="65"/>
  <c r="AE33" i="65"/>
  <c r="AB33" i="65"/>
  <c r="AA33" i="65"/>
  <c r="Z33" i="65"/>
  <c r="Q33" i="65"/>
  <c r="N33" i="65"/>
  <c r="K33" i="65"/>
  <c r="AE32" i="65"/>
  <c r="AA32" i="65"/>
  <c r="Z32" i="65"/>
  <c r="AB32" i="65" s="1"/>
  <c r="Q32" i="65"/>
  <c r="N32" i="65"/>
  <c r="K32" i="65"/>
  <c r="AE31" i="65"/>
  <c r="AA31" i="65"/>
  <c r="Z31" i="65"/>
  <c r="AB31" i="65" s="1"/>
  <c r="Q31" i="65"/>
  <c r="N31" i="65"/>
  <c r="K31" i="65"/>
  <c r="AE30" i="65"/>
  <c r="AA30" i="65"/>
  <c r="Z30" i="65"/>
  <c r="AB30" i="65" s="1"/>
  <c r="Q30" i="65"/>
  <c r="N30" i="65"/>
  <c r="K30" i="65"/>
  <c r="AE29" i="65"/>
  <c r="AA29" i="65"/>
  <c r="AB29" i="65" s="1"/>
  <c r="Z29" i="65"/>
  <c r="Q29" i="65"/>
  <c r="N29" i="65"/>
  <c r="K29" i="65"/>
  <c r="AE28" i="65"/>
  <c r="AA28" i="65"/>
  <c r="AB28" i="65" s="1"/>
  <c r="Z28" i="65"/>
  <c r="Q28" i="65"/>
  <c r="N28" i="65"/>
  <c r="K28" i="65"/>
  <c r="AE27" i="65"/>
  <c r="AB27" i="65"/>
  <c r="AA27" i="65"/>
  <c r="Z27" i="65"/>
  <c r="Q27" i="65"/>
  <c r="N27" i="65"/>
  <c r="K27" i="65"/>
  <c r="AE26" i="65"/>
  <c r="AA26" i="65"/>
  <c r="AB26" i="65" s="1"/>
  <c r="Z26" i="65"/>
  <c r="Q26" i="65"/>
  <c r="N26" i="65"/>
  <c r="K26" i="65"/>
  <c r="AE25" i="65"/>
  <c r="AA25" i="65"/>
  <c r="Z25" i="65"/>
  <c r="AB25" i="65" s="1"/>
  <c r="Q25" i="65"/>
  <c r="N25" i="65"/>
  <c r="K25" i="65"/>
  <c r="AE24" i="65"/>
  <c r="AA24" i="65"/>
  <c r="Z24" i="65"/>
  <c r="AB24" i="65" s="1"/>
  <c r="Q24" i="65"/>
  <c r="N24" i="65"/>
  <c r="K24" i="65"/>
  <c r="AE23" i="65"/>
  <c r="AB23" i="65"/>
  <c r="AA23" i="65"/>
  <c r="Z23" i="65"/>
  <c r="Q23" i="65"/>
  <c r="N23" i="65"/>
  <c r="K23" i="65"/>
  <c r="AE22" i="65"/>
  <c r="AB22" i="65"/>
  <c r="AA22" i="65"/>
  <c r="Z22" i="65"/>
  <c r="Q22" i="65"/>
  <c r="N22" i="65"/>
  <c r="K22" i="65"/>
  <c r="AE21" i="65"/>
  <c r="AB21" i="65"/>
  <c r="AA21" i="65"/>
  <c r="Z21" i="65"/>
  <c r="Q21" i="65"/>
  <c r="N21" i="65"/>
  <c r="K21" i="65"/>
  <c r="AE20" i="65"/>
  <c r="AA20" i="65"/>
  <c r="Z20" i="65"/>
  <c r="AB20" i="65" s="1"/>
  <c r="Q20" i="65"/>
  <c r="N20" i="65"/>
  <c r="K20" i="65"/>
  <c r="AE19" i="65"/>
  <c r="AA19" i="65"/>
  <c r="Z19" i="65"/>
  <c r="AB19" i="65" s="1"/>
  <c r="Q19" i="65"/>
  <c r="N19" i="65"/>
  <c r="K19" i="65"/>
  <c r="AE18" i="65"/>
  <c r="AA18" i="65"/>
  <c r="Z18" i="65"/>
  <c r="AB18" i="65" s="1"/>
  <c r="Q18" i="65"/>
  <c r="N18" i="65"/>
  <c r="K18" i="65"/>
  <c r="AE17" i="65"/>
  <c r="AA17" i="65"/>
  <c r="AB17" i="65" s="1"/>
  <c r="Z17" i="65"/>
  <c r="Q17" i="65"/>
  <c r="N17" i="65"/>
  <c r="K17" i="65"/>
  <c r="AE16" i="65"/>
  <c r="AA16" i="65"/>
  <c r="AB16" i="65" s="1"/>
  <c r="Z16" i="65"/>
  <c r="Q16" i="65"/>
  <c r="N16" i="65"/>
  <c r="K16" i="65"/>
  <c r="AE15" i="65"/>
  <c r="AB15" i="65"/>
  <c r="AA15" i="65"/>
  <c r="Z15" i="65"/>
  <c r="Q15" i="65"/>
  <c r="N15" i="65"/>
  <c r="K15" i="65"/>
  <c r="AE14" i="65"/>
  <c r="AA14" i="65"/>
  <c r="AB14" i="65" s="1"/>
  <c r="Z14" i="65"/>
  <c r="Q14" i="65"/>
  <c r="N14" i="65"/>
  <c r="K14" i="65"/>
  <c r="AE13" i="65"/>
  <c r="AA13" i="65"/>
  <c r="Z13" i="65"/>
  <c r="AB13" i="65" s="1"/>
  <c r="Q13" i="65"/>
  <c r="N13" i="65"/>
  <c r="K13" i="65"/>
  <c r="AE12" i="65"/>
  <c r="AA12" i="65"/>
  <c r="Z12" i="65"/>
  <c r="AB12" i="65" s="1"/>
  <c r="Q12" i="65"/>
  <c r="N12" i="65"/>
  <c r="K12" i="65"/>
  <c r="AE11" i="65"/>
  <c r="AB11" i="65"/>
  <c r="AA11" i="65"/>
  <c r="Z11" i="65"/>
  <c r="Q11" i="65"/>
  <c r="N11" i="65"/>
  <c r="K11" i="65"/>
  <c r="AE10" i="65"/>
  <c r="AB10" i="65"/>
  <c r="AA10" i="65"/>
  <c r="Z10" i="65"/>
  <c r="Q10" i="65"/>
  <c r="N10" i="65"/>
  <c r="K10" i="65"/>
  <c r="AE9" i="65"/>
  <c r="AB9" i="65"/>
  <c r="AA9" i="65"/>
  <c r="Z9" i="65"/>
  <c r="Q9" i="65"/>
  <c r="N9" i="65"/>
  <c r="K9" i="65"/>
  <c r="AE39" i="66"/>
  <c r="AA39" i="66"/>
  <c r="Z39" i="66"/>
  <c r="AB39" i="66" s="1"/>
  <c r="Q39" i="66"/>
  <c r="N39" i="66"/>
  <c r="K39" i="66"/>
  <c r="AE38" i="66"/>
  <c r="AA38" i="66"/>
  <c r="Z38" i="66"/>
  <c r="AB38" i="66" s="1"/>
  <c r="Q38" i="66"/>
  <c r="N38" i="66"/>
  <c r="K38" i="66"/>
  <c r="AE37" i="66"/>
  <c r="AA37" i="66"/>
  <c r="Z37" i="66"/>
  <c r="AB37" i="66" s="1"/>
  <c r="Q37" i="66"/>
  <c r="N37" i="66"/>
  <c r="K37" i="66"/>
  <c r="AE36" i="66"/>
  <c r="AA36" i="66"/>
  <c r="AB36" i="66" s="1"/>
  <c r="Z36" i="66"/>
  <c r="Q36" i="66"/>
  <c r="N36" i="66"/>
  <c r="K36" i="66"/>
  <c r="AE35" i="66"/>
  <c r="AA35" i="66"/>
  <c r="AB35" i="66" s="1"/>
  <c r="Z35" i="66"/>
  <c r="Q35" i="66"/>
  <c r="N35" i="66"/>
  <c r="K35" i="66"/>
  <c r="AE34" i="66"/>
  <c r="AB34" i="66"/>
  <c r="AA34" i="66"/>
  <c r="Z34" i="66"/>
  <c r="Q34" i="66"/>
  <c r="N34" i="66"/>
  <c r="K34" i="66"/>
  <c r="AE33" i="66"/>
  <c r="AA33" i="66"/>
  <c r="AB33" i="66" s="1"/>
  <c r="Z33" i="66"/>
  <c r="Q33" i="66"/>
  <c r="N33" i="66"/>
  <c r="K33" i="66"/>
  <c r="AE32" i="66"/>
  <c r="AA32" i="66"/>
  <c r="Z32" i="66"/>
  <c r="AB32" i="66" s="1"/>
  <c r="Q32" i="66"/>
  <c r="N32" i="66"/>
  <c r="K32" i="66"/>
  <c r="AE31" i="66"/>
  <c r="AA31" i="66"/>
  <c r="Z31" i="66"/>
  <c r="AB31" i="66" s="1"/>
  <c r="Q31" i="66"/>
  <c r="N31" i="66"/>
  <c r="K31" i="66"/>
  <c r="AE30" i="66"/>
  <c r="AB30" i="66"/>
  <c r="AA30" i="66"/>
  <c r="Z30" i="66"/>
  <c r="Q30" i="66"/>
  <c r="N30" i="66"/>
  <c r="K30" i="66"/>
  <c r="AE29" i="66"/>
  <c r="AB29" i="66"/>
  <c r="AA29" i="66"/>
  <c r="Z29" i="66"/>
  <c r="Q29" i="66"/>
  <c r="N29" i="66"/>
  <c r="K29" i="66"/>
  <c r="AE28" i="66"/>
  <c r="AB28" i="66"/>
  <c r="AA28" i="66"/>
  <c r="Z28" i="66"/>
  <c r="Q28" i="66"/>
  <c r="N28" i="66"/>
  <c r="K28" i="66"/>
  <c r="AE27" i="66"/>
  <c r="AA27" i="66"/>
  <c r="Z27" i="66"/>
  <c r="AB27" i="66" s="1"/>
  <c r="Q27" i="66"/>
  <c r="N27" i="66"/>
  <c r="K27" i="66"/>
  <c r="AE26" i="66"/>
  <c r="AA26" i="66"/>
  <c r="Z26" i="66"/>
  <c r="AB26" i="66" s="1"/>
  <c r="Q26" i="66"/>
  <c r="N26" i="66"/>
  <c r="K26" i="66"/>
  <c r="AE25" i="66"/>
  <c r="AA25" i="66"/>
  <c r="Z25" i="66"/>
  <c r="AB25" i="66" s="1"/>
  <c r="Q25" i="66"/>
  <c r="N25" i="66"/>
  <c r="K25" i="66"/>
  <c r="AE24" i="66"/>
  <c r="AA24" i="66"/>
  <c r="AB24" i="66" s="1"/>
  <c r="Z24" i="66"/>
  <c r="Q24" i="66"/>
  <c r="N24" i="66"/>
  <c r="K24" i="66"/>
  <c r="AE23" i="66"/>
  <c r="AA23" i="66"/>
  <c r="AB23" i="66" s="1"/>
  <c r="Z23" i="66"/>
  <c r="Q23" i="66"/>
  <c r="N23" i="66"/>
  <c r="K23" i="66"/>
  <c r="AE22" i="66"/>
  <c r="AB22" i="66"/>
  <c r="AA22" i="66"/>
  <c r="Z22" i="66"/>
  <c r="Q22" i="66"/>
  <c r="N22" i="66"/>
  <c r="K22" i="66"/>
  <c r="AE21" i="66"/>
  <c r="AA21" i="66"/>
  <c r="AB21" i="66" s="1"/>
  <c r="Z21" i="66"/>
  <c r="Q21" i="66"/>
  <c r="N21" i="66"/>
  <c r="K21" i="66"/>
  <c r="AE20" i="66"/>
  <c r="AA20" i="66"/>
  <c r="Z20" i="66"/>
  <c r="AB20" i="66" s="1"/>
  <c r="Q20" i="66"/>
  <c r="N20" i="66"/>
  <c r="K20" i="66"/>
  <c r="AE19" i="66"/>
  <c r="AA19" i="66"/>
  <c r="Z19" i="66"/>
  <c r="AB19" i="66" s="1"/>
  <c r="Q19" i="66"/>
  <c r="N19" i="66"/>
  <c r="K19" i="66"/>
  <c r="AE18" i="66"/>
  <c r="AB18" i="66"/>
  <c r="AA18" i="66"/>
  <c r="Z18" i="66"/>
  <c r="Q18" i="66"/>
  <c r="N18" i="66"/>
  <c r="K18" i="66"/>
  <c r="AE17" i="66"/>
  <c r="AB17" i="66"/>
  <c r="AA17" i="66"/>
  <c r="Z17" i="66"/>
  <c r="Q17" i="66"/>
  <c r="N17" i="66"/>
  <c r="K17" i="66"/>
  <c r="AE16" i="66"/>
  <c r="AB16" i="66"/>
  <c r="AA16" i="66"/>
  <c r="Z16" i="66"/>
  <c r="Q16" i="66"/>
  <c r="N16" i="66"/>
  <c r="K16" i="66"/>
  <c r="AE15" i="66"/>
  <c r="AA15" i="66"/>
  <c r="Z15" i="66"/>
  <c r="AB15" i="66" s="1"/>
  <c r="N15" i="66"/>
  <c r="K15" i="66"/>
  <c r="AE14" i="66"/>
  <c r="AA14" i="66"/>
  <c r="Z14" i="66"/>
  <c r="AB14" i="66" s="1"/>
  <c r="Q14" i="66"/>
  <c r="N14" i="66"/>
  <c r="K14" i="66"/>
  <c r="AE13" i="66"/>
  <c r="AA13" i="66"/>
  <c r="Z13" i="66"/>
  <c r="AB13" i="66" s="1"/>
  <c r="Q13" i="66"/>
  <c r="N13" i="66"/>
  <c r="K13" i="66"/>
  <c r="AE12" i="66"/>
  <c r="AA12" i="66"/>
  <c r="Z12" i="66"/>
  <c r="AB12" i="66" s="1"/>
  <c r="Q12" i="66"/>
  <c r="N12" i="66"/>
  <c r="K12" i="66"/>
  <c r="AE11" i="66"/>
  <c r="AA11" i="66"/>
  <c r="Z11" i="66"/>
  <c r="AB11" i="66" s="1"/>
  <c r="Q11" i="66"/>
  <c r="N11" i="66"/>
  <c r="K11" i="66"/>
  <c r="AE10" i="66"/>
  <c r="AB10" i="66"/>
  <c r="AA10" i="66"/>
  <c r="Z10" i="66"/>
  <c r="Q10" i="66"/>
  <c r="N10" i="66"/>
  <c r="K10" i="66"/>
  <c r="AE9" i="66"/>
  <c r="AA9" i="66"/>
  <c r="AB9" i="66" s="1"/>
  <c r="Z9" i="66"/>
  <c r="Q9" i="66"/>
  <c r="N9" i="66"/>
  <c r="K9" i="66"/>
  <c r="AE39" i="67"/>
  <c r="AA39" i="67"/>
  <c r="Z39" i="67"/>
  <c r="AB39" i="67" s="1"/>
  <c r="Q39" i="67"/>
  <c r="N39" i="67"/>
  <c r="K39" i="67"/>
  <c r="AE38" i="67"/>
  <c r="AA38" i="67"/>
  <c r="Z38" i="67"/>
  <c r="AB38" i="67" s="1"/>
  <c r="Q38" i="67"/>
  <c r="N38" i="67"/>
  <c r="K38" i="67"/>
  <c r="AE37" i="67"/>
  <c r="AB37" i="67"/>
  <c r="AA37" i="67"/>
  <c r="Z37" i="67"/>
  <c r="Q37" i="67"/>
  <c r="N37" i="67"/>
  <c r="K37" i="67"/>
  <c r="AE36" i="67"/>
  <c r="AB36" i="67"/>
  <c r="AA36" i="67"/>
  <c r="Z36" i="67"/>
  <c r="Q36" i="67"/>
  <c r="AE35" i="67"/>
  <c r="AB35" i="67"/>
  <c r="AA35" i="67"/>
  <c r="Z35" i="67"/>
  <c r="Q35" i="67"/>
  <c r="AE34" i="67"/>
  <c r="AA34" i="67"/>
  <c r="Z34" i="67"/>
  <c r="AB34" i="67" s="1"/>
  <c r="Q34" i="67"/>
  <c r="AE33" i="67"/>
  <c r="AA33" i="67"/>
  <c r="Z33" i="67"/>
  <c r="AB33" i="67" s="1"/>
  <c r="Q33" i="67"/>
  <c r="AE32" i="67"/>
  <c r="AA32" i="67"/>
  <c r="Z32" i="67"/>
  <c r="AB32" i="67" s="1"/>
  <c r="Q32" i="67"/>
  <c r="AE31" i="67"/>
  <c r="AA31" i="67"/>
  <c r="Z31" i="67"/>
  <c r="AB31" i="67" s="1"/>
  <c r="Q31" i="67"/>
  <c r="AE30" i="67"/>
  <c r="AA30" i="67"/>
  <c r="Z30" i="67"/>
  <c r="AB30" i="67" s="1"/>
  <c r="Q30" i="67"/>
  <c r="AE29" i="67"/>
  <c r="AB29" i="67"/>
  <c r="AA29" i="67"/>
  <c r="Z29" i="67"/>
  <c r="Q29" i="67"/>
  <c r="AE28" i="67"/>
  <c r="AA28" i="67"/>
  <c r="AB28" i="67" s="1"/>
  <c r="Z28" i="67"/>
  <c r="Q28" i="67"/>
  <c r="AE27" i="67"/>
  <c r="AA27" i="67"/>
  <c r="Z27" i="67"/>
  <c r="AB27" i="67" s="1"/>
  <c r="Q27" i="67"/>
  <c r="AE26" i="67"/>
  <c r="AA26" i="67"/>
  <c r="Z26" i="67"/>
  <c r="AB26" i="67" s="1"/>
  <c r="Q26" i="67"/>
  <c r="AE25" i="67"/>
  <c r="AB25" i="67"/>
  <c r="AA25" i="67"/>
  <c r="Z25" i="67"/>
  <c r="Q25" i="67"/>
  <c r="AE24" i="67"/>
  <c r="AB24" i="67"/>
  <c r="AA24" i="67"/>
  <c r="Z24" i="67"/>
  <c r="Q24" i="67"/>
  <c r="AE23" i="67"/>
  <c r="AB23" i="67"/>
  <c r="AA23" i="67"/>
  <c r="Z23" i="67"/>
  <c r="Q23" i="67"/>
  <c r="AE22" i="67"/>
  <c r="AA22" i="67"/>
  <c r="Z22" i="67"/>
  <c r="AB22" i="67" s="1"/>
  <c r="Q22" i="67"/>
  <c r="AE21" i="67"/>
  <c r="AA21" i="67"/>
  <c r="Z21" i="67"/>
  <c r="AB21" i="67" s="1"/>
  <c r="Q21" i="67"/>
  <c r="AE20" i="67"/>
  <c r="AA20" i="67"/>
  <c r="Z20" i="67"/>
  <c r="AB20" i="67" s="1"/>
  <c r="Q20" i="67"/>
  <c r="AE19" i="67"/>
  <c r="AA19" i="67"/>
  <c r="Z19" i="67"/>
  <c r="AB19" i="67" s="1"/>
  <c r="Q19" i="67"/>
  <c r="AE18" i="67"/>
  <c r="AA18" i="67"/>
  <c r="Z18" i="67"/>
  <c r="AB18" i="67" s="1"/>
  <c r="Q18" i="67"/>
  <c r="AE17" i="67"/>
  <c r="AB17" i="67"/>
  <c r="AA17" i="67"/>
  <c r="Z17" i="67"/>
  <c r="Q17" i="67"/>
  <c r="AE16" i="67"/>
  <c r="AA16" i="67"/>
  <c r="Z16" i="67"/>
  <c r="AB16" i="67" s="1"/>
  <c r="Q16" i="67"/>
  <c r="AE15" i="67"/>
  <c r="AA15" i="67"/>
  <c r="Z15" i="67"/>
  <c r="AB15" i="67" s="1"/>
  <c r="Q15" i="67"/>
  <c r="AE14" i="67"/>
  <c r="AA14" i="67"/>
  <c r="Z14" i="67"/>
  <c r="AB14" i="67" s="1"/>
  <c r="Q14" i="67"/>
  <c r="AE13" i="67"/>
  <c r="AB13" i="67"/>
  <c r="AA13" i="67"/>
  <c r="Z13" i="67"/>
  <c r="Q13" i="67"/>
  <c r="AE12" i="67"/>
  <c r="AB12" i="67"/>
  <c r="AA12" i="67"/>
  <c r="Z12" i="67"/>
  <c r="Q12" i="67"/>
  <c r="AE11" i="67"/>
  <c r="AB11" i="67"/>
  <c r="AA11" i="67"/>
  <c r="Z11" i="67"/>
  <c r="Q11" i="67"/>
  <c r="AE10" i="67"/>
  <c r="AA10" i="67"/>
  <c r="Z10" i="67"/>
  <c r="AB10" i="67" s="1"/>
  <c r="Q10" i="67"/>
  <c r="AE9" i="67"/>
  <c r="AB9" i="67"/>
  <c r="AA9" i="67"/>
  <c r="Z9" i="67"/>
  <c r="Q9" i="67"/>
  <c r="AE39" i="68"/>
  <c r="AA39" i="68"/>
  <c r="Z39" i="68"/>
  <c r="AB39" i="68" s="1"/>
  <c r="Q39" i="68"/>
  <c r="N39" i="68"/>
  <c r="K39" i="68"/>
  <c r="AE38" i="68"/>
  <c r="AA38" i="68"/>
  <c r="Z38" i="68"/>
  <c r="AB38" i="68" s="1"/>
  <c r="Q38" i="68"/>
  <c r="N38" i="68"/>
  <c r="K38" i="68"/>
  <c r="AE37" i="68"/>
  <c r="AA37" i="68"/>
  <c r="Z37" i="68"/>
  <c r="AB37" i="68" s="1"/>
  <c r="AE36" i="68"/>
  <c r="AB36" i="68"/>
  <c r="AA36" i="68"/>
  <c r="Z36" i="68"/>
  <c r="AE35" i="68"/>
  <c r="AA35" i="68"/>
  <c r="AB35" i="68" s="1"/>
  <c r="Z35" i="68"/>
  <c r="AE34" i="68"/>
  <c r="AA34" i="68"/>
  <c r="Z34" i="68"/>
  <c r="AB34" i="68" s="1"/>
  <c r="AE33" i="68"/>
  <c r="AA33" i="68"/>
  <c r="Z33" i="68"/>
  <c r="AB33" i="68" s="1"/>
  <c r="AE32" i="68"/>
  <c r="AB32" i="68"/>
  <c r="AA32" i="68"/>
  <c r="Z32" i="68"/>
  <c r="AE31" i="68"/>
  <c r="AB31" i="68"/>
  <c r="AA31" i="68"/>
  <c r="Z31" i="68"/>
  <c r="AE30" i="68"/>
  <c r="AB30" i="68"/>
  <c r="AA30" i="68"/>
  <c r="Z30" i="68"/>
  <c r="AE29" i="68"/>
  <c r="AA29" i="68"/>
  <c r="Z29" i="68"/>
  <c r="AB29" i="68" s="1"/>
  <c r="AE28" i="68"/>
  <c r="AB28" i="68"/>
  <c r="AA28" i="68"/>
  <c r="Z28" i="68"/>
  <c r="AE27" i="68"/>
  <c r="AA27" i="68"/>
  <c r="Z27" i="68"/>
  <c r="AB27" i="68" s="1"/>
  <c r="AE26" i="68"/>
  <c r="AA26" i="68"/>
  <c r="Z26" i="68"/>
  <c r="AB26" i="68" s="1"/>
  <c r="AE25" i="68"/>
  <c r="AA25" i="68"/>
  <c r="Z25" i="68"/>
  <c r="AB25" i="68" s="1"/>
  <c r="AE24" i="68"/>
  <c r="AB24" i="68"/>
  <c r="AA24" i="68"/>
  <c r="Z24" i="68"/>
  <c r="AE23" i="68"/>
  <c r="AA23" i="68"/>
  <c r="Z23" i="68"/>
  <c r="AB23" i="68" s="1"/>
  <c r="AE22" i="68"/>
  <c r="AA22" i="68"/>
  <c r="Z22" i="68"/>
  <c r="AB22" i="68" s="1"/>
  <c r="AE21" i="68"/>
  <c r="AA21" i="68"/>
  <c r="Z21" i="68"/>
  <c r="AB21" i="68" s="1"/>
  <c r="AE20" i="68"/>
  <c r="AB20" i="68"/>
  <c r="AA20" i="68"/>
  <c r="Z20" i="68"/>
  <c r="AE19" i="68"/>
  <c r="AB19" i="68"/>
  <c r="AA19" i="68"/>
  <c r="Z19" i="68"/>
  <c r="AE18" i="68"/>
  <c r="AB18" i="68"/>
  <c r="AA18" i="68"/>
  <c r="Z18" i="68"/>
  <c r="AE17" i="68"/>
  <c r="AA17" i="68"/>
  <c r="Z17" i="68"/>
  <c r="AB17" i="68" s="1"/>
  <c r="AE16" i="68"/>
  <c r="AB16" i="68"/>
  <c r="AA16" i="68"/>
  <c r="Z16" i="68"/>
  <c r="AE15" i="68"/>
  <c r="AA15" i="68"/>
  <c r="Z15" i="68"/>
  <c r="AB15" i="68" s="1"/>
  <c r="AE14" i="68"/>
  <c r="AA14" i="68"/>
  <c r="Z14" i="68"/>
  <c r="AB14" i="68" s="1"/>
  <c r="AE13" i="68"/>
  <c r="AA13" i="68"/>
  <c r="Z13" i="68"/>
  <c r="AB13" i="68" s="1"/>
  <c r="AE12" i="68"/>
  <c r="AB12" i="68"/>
  <c r="AA12" i="68"/>
  <c r="Z12" i="68"/>
  <c r="AE11" i="68"/>
  <c r="AA11" i="68"/>
  <c r="Z11" i="68"/>
  <c r="AB11" i="68" s="1"/>
  <c r="AE10" i="68"/>
  <c r="AA10" i="68"/>
  <c r="Z10" i="68"/>
  <c r="AB10" i="68" s="1"/>
  <c r="AE9" i="68"/>
  <c r="AA9" i="68"/>
  <c r="Z9" i="68"/>
  <c r="AB9" i="68" s="1"/>
  <c r="AE41" i="68" l="1"/>
  <c r="Z21" i="40" s="1"/>
  <c r="AE42" i="68"/>
  <c r="AE43" i="68"/>
  <c r="N41" i="67"/>
  <c r="I20" i="40" s="1"/>
  <c r="N42" i="67"/>
  <c r="N43" i="67"/>
  <c r="K42" i="67"/>
  <c r="K41" i="67"/>
  <c r="F20" i="40" s="1"/>
  <c r="K43" i="67"/>
  <c r="AE43" i="67"/>
  <c r="AE42" i="67"/>
  <c r="AE41" i="67"/>
  <c r="Z20" i="40" s="1"/>
  <c r="Q42" i="67"/>
  <c r="Q41" i="67"/>
  <c r="L20" i="40" s="1"/>
  <c r="Q43" i="67"/>
  <c r="AE41" i="66"/>
  <c r="Z19" i="40" s="1"/>
  <c r="AE43" i="66"/>
  <c r="AE42" i="66"/>
  <c r="Q43" i="66"/>
  <c r="Q42" i="66"/>
  <c r="Q41" i="66"/>
  <c r="L19" i="40" s="1"/>
  <c r="N41" i="66"/>
  <c r="I19" i="40" s="1"/>
  <c r="N43" i="66"/>
  <c r="N42" i="66"/>
  <c r="K43" i="66"/>
  <c r="K42" i="66"/>
  <c r="K41" i="66"/>
  <c r="F19" i="40" s="1"/>
  <c r="AE43" i="65"/>
  <c r="AE42" i="65"/>
  <c r="AE41" i="65"/>
  <c r="Z18" i="40" s="1"/>
  <c r="Q42" i="65"/>
  <c r="Q43" i="65"/>
  <c r="Q41" i="65"/>
  <c r="L18" i="40" s="1"/>
  <c r="N41" i="65"/>
  <c r="I18" i="40" s="1"/>
  <c r="N43" i="65"/>
  <c r="N42" i="65"/>
  <c r="K41" i="65"/>
  <c r="F18" i="40" s="1"/>
  <c r="K43" i="65"/>
  <c r="K42" i="65"/>
  <c r="AE43" i="64"/>
  <c r="AE41" i="64"/>
  <c r="Z17" i="40" s="1"/>
  <c r="AE42" i="64"/>
  <c r="Q41" i="64"/>
  <c r="L17" i="40" s="1"/>
  <c r="Q42" i="64"/>
  <c r="Q43" i="64"/>
  <c r="N43" i="64"/>
  <c r="N42" i="64"/>
  <c r="N41" i="64"/>
  <c r="I17" i="40" s="1"/>
  <c r="K42" i="64"/>
  <c r="K41" i="64"/>
  <c r="F17" i="40" s="1"/>
  <c r="K43" i="64"/>
  <c r="AE41" i="63"/>
  <c r="Z16" i="40" s="1"/>
  <c r="AE42" i="63"/>
  <c r="AE43" i="63"/>
  <c r="Q43" i="63"/>
  <c r="Q42" i="63"/>
  <c r="Q41" i="63"/>
  <c r="L16" i="40" s="1"/>
  <c r="N41" i="63"/>
  <c r="I16" i="40" s="1"/>
  <c r="N42" i="63"/>
  <c r="N43" i="63"/>
  <c r="K43" i="63"/>
  <c r="K42" i="63"/>
  <c r="K41" i="63"/>
  <c r="F16" i="40" s="1"/>
  <c r="AE43" i="62"/>
  <c r="AE41" i="62"/>
  <c r="Z15" i="40" s="1"/>
  <c r="AE42" i="62"/>
  <c r="Q41" i="62"/>
  <c r="L15" i="40" s="1"/>
  <c r="Q42" i="62"/>
  <c r="Q43" i="62"/>
  <c r="N42" i="62"/>
  <c r="N41" i="62"/>
  <c r="I15" i="40" s="1"/>
  <c r="N43" i="62"/>
  <c r="K43" i="62"/>
  <c r="K42" i="62"/>
  <c r="K41" i="62"/>
  <c r="F15" i="40" s="1"/>
  <c r="AE42" i="61"/>
  <c r="AE43" i="61"/>
  <c r="AE41" i="61"/>
  <c r="Z14" i="40" s="1"/>
  <c r="Q42" i="61"/>
  <c r="Q43" i="61"/>
  <c r="Q41" i="61"/>
  <c r="L14" i="40" s="1"/>
  <c r="N42" i="61"/>
  <c r="N41" i="61"/>
  <c r="I14" i="40" s="1"/>
  <c r="N43" i="61"/>
  <c r="K42" i="61"/>
  <c r="K41" i="61"/>
  <c r="F14" i="40" s="1"/>
  <c r="K43" i="61"/>
  <c r="I21" i="40"/>
  <c r="H21" i="40"/>
  <c r="G21" i="40"/>
  <c r="Z12" i="40"/>
  <c r="Y12" i="40"/>
  <c r="X12" i="40"/>
  <c r="W12" i="40"/>
  <c r="V12" i="40"/>
  <c r="U12" i="40"/>
  <c r="T12" i="40"/>
  <c r="S12" i="40"/>
  <c r="R12" i="40"/>
  <c r="Q12" i="40"/>
  <c r="P12" i="40"/>
  <c r="O12" i="40"/>
  <c r="N12" i="40"/>
  <c r="M12" i="40"/>
  <c r="L12" i="40"/>
  <c r="K12" i="40"/>
  <c r="J12" i="40"/>
  <c r="I12" i="40"/>
  <c r="H12" i="40"/>
  <c r="G12" i="40"/>
  <c r="F12" i="40"/>
  <c r="E12" i="40"/>
  <c r="D12" i="40"/>
  <c r="C12" i="40"/>
  <c r="B12" i="40"/>
  <c r="Z11" i="40"/>
  <c r="Y11" i="40"/>
  <c r="X11" i="40"/>
  <c r="W11" i="40"/>
  <c r="T11" i="40"/>
  <c r="S11" i="40"/>
  <c r="R11" i="40"/>
  <c r="Q11" i="40"/>
  <c r="P11" i="40"/>
  <c r="O11" i="40"/>
  <c r="N11" i="40"/>
  <c r="M11" i="40"/>
  <c r="L11" i="40"/>
  <c r="K11" i="40"/>
  <c r="J11" i="40"/>
  <c r="I11" i="40"/>
  <c r="H11" i="40"/>
  <c r="G11" i="40"/>
  <c r="F11" i="40"/>
  <c r="E11" i="40"/>
  <c r="D11" i="40"/>
  <c r="C11" i="40"/>
  <c r="B11" i="40"/>
  <c r="E10" i="40"/>
  <c r="F10" i="40"/>
  <c r="G10" i="40"/>
  <c r="H10" i="40"/>
  <c r="I10" i="40"/>
  <c r="J10" i="40"/>
  <c r="K10" i="40"/>
  <c r="L10" i="40"/>
  <c r="M10" i="40"/>
  <c r="N10" i="40"/>
  <c r="O10" i="40"/>
  <c r="P10" i="40"/>
  <c r="Q10" i="40"/>
  <c r="R10" i="40"/>
  <c r="S10" i="40"/>
  <c r="T10" i="40"/>
  <c r="X10" i="40"/>
  <c r="Y10" i="40"/>
  <c r="Z10" i="40"/>
  <c r="C10" i="40"/>
  <c r="B10" i="40"/>
  <c r="O25" i="40" l="1"/>
  <c r="O24" i="40"/>
  <c r="O23" i="40"/>
  <c r="T23" i="40"/>
  <c r="T24" i="40"/>
  <c r="T25" i="40"/>
  <c r="N23" i="40"/>
  <c r="N25" i="40"/>
  <c r="N24" i="40"/>
  <c r="B24" i="40"/>
  <c r="B25" i="40"/>
  <c r="B22" i="40"/>
  <c r="B23" i="40"/>
  <c r="R23" i="40"/>
  <c r="R24" i="40"/>
  <c r="R25" i="40"/>
  <c r="C23" i="40"/>
  <c r="C25" i="40"/>
  <c r="C24" i="40"/>
  <c r="P24" i="40"/>
  <c r="P25" i="40"/>
  <c r="P23" i="40"/>
  <c r="K25" i="40"/>
  <c r="K24" i="40"/>
  <c r="K23" i="40"/>
  <c r="J24" i="40"/>
  <c r="J25" i="40"/>
  <c r="J23" i="40"/>
  <c r="L23" i="40"/>
  <c r="L25" i="40"/>
  <c r="L24" i="40"/>
  <c r="Y24" i="40"/>
  <c r="Y23" i="40"/>
  <c r="Y25" i="40"/>
  <c r="Z25" i="40"/>
  <c r="Z23" i="40"/>
  <c r="Z24" i="40"/>
  <c r="X25" i="40"/>
  <c r="X23" i="40"/>
  <c r="X24" i="40"/>
  <c r="H25" i="40"/>
  <c r="H24" i="40"/>
  <c r="H23" i="40"/>
  <c r="I23" i="40"/>
  <c r="I24" i="40"/>
  <c r="I25" i="40"/>
  <c r="G25" i="40"/>
  <c r="G24" i="40"/>
  <c r="G23" i="40"/>
  <c r="E23" i="40"/>
  <c r="E24" i="40"/>
  <c r="E25" i="40"/>
  <c r="F24" i="40"/>
  <c r="F23" i="40"/>
  <c r="F25" i="40"/>
  <c r="D24" i="40"/>
  <c r="D25" i="40"/>
  <c r="D23" i="40"/>
  <c r="S24" i="40"/>
  <c r="S25" i="40"/>
  <c r="S23" i="40"/>
  <c r="Q25" i="40"/>
  <c r="Q24" i="40"/>
  <c r="Q23" i="40"/>
  <c r="M25" i="40"/>
  <c r="M24" i="40"/>
  <c r="M23" i="40"/>
  <c r="V11" i="40"/>
  <c r="U11" i="40"/>
  <c r="U10" i="40"/>
  <c r="V10" i="40"/>
  <c r="V23" i="40" l="1"/>
  <c r="V24" i="40"/>
  <c r="V25" i="40"/>
  <c r="U25" i="40"/>
  <c r="U24" i="40"/>
  <c r="U23" i="40"/>
  <c r="W10" i="40"/>
  <c r="J49" i="57"/>
  <c r="I49" i="57"/>
  <c r="H49" i="57"/>
  <c r="G49" i="57"/>
  <c r="F49" i="57"/>
  <c r="E49" i="57"/>
  <c r="D49" i="57"/>
  <c r="C49" i="57"/>
  <c r="B49" i="57"/>
  <c r="J48" i="57"/>
  <c r="I48" i="57"/>
  <c r="H48" i="57"/>
  <c r="G48" i="57"/>
  <c r="F48" i="57"/>
  <c r="E48" i="57"/>
  <c r="D48" i="57"/>
  <c r="C48" i="57"/>
  <c r="B48" i="57"/>
  <c r="J47" i="57"/>
  <c r="I47" i="57"/>
  <c r="H47" i="57"/>
  <c r="G47" i="57"/>
  <c r="F47" i="57"/>
  <c r="E47" i="57"/>
  <c r="D47" i="57"/>
  <c r="C47" i="57"/>
  <c r="B47" i="57"/>
  <c r="J46" i="57"/>
  <c r="I46" i="57"/>
  <c r="H46" i="57"/>
  <c r="G46" i="57"/>
  <c r="F46" i="57"/>
  <c r="E46" i="57"/>
  <c r="D46" i="57"/>
  <c r="C46" i="57"/>
  <c r="B46" i="57"/>
  <c r="O26" i="57"/>
  <c r="N26" i="57"/>
  <c r="M26" i="57"/>
  <c r="L26" i="57"/>
  <c r="K26" i="57"/>
  <c r="J26" i="57"/>
  <c r="I26" i="57"/>
  <c r="H26" i="57"/>
  <c r="G26" i="57"/>
  <c r="F26" i="57"/>
  <c r="E26" i="57"/>
  <c r="D26" i="57"/>
  <c r="C26" i="57"/>
  <c r="B26" i="57"/>
  <c r="O25" i="57"/>
  <c r="N25" i="57"/>
  <c r="M25" i="57"/>
  <c r="L25" i="57"/>
  <c r="K25" i="57"/>
  <c r="J25" i="57"/>
  <c r="I25" i="57"/>
  <c r="H25" i="57"/>
  <c r="G25" i="57"/>
  <c r="F25" i="57"/>
  <c r="E25" i="57"/>
  <c r="D25" i="57"/>
  <c r="C25" i="57"/>
  <c r="B25" i="57"/>
  <c r="O24" i="57"/>
  <c r="N24" i="57"/>
  <c r="M24" i="57"/>
  <c r="L24" i="57"/>
  <c r="K24" i="57"/>
  <c r="J24" i="57"/>
  <c r="I24" i="57"/>
  <c r="H24" i="57"/>
  <c r="G24" i="57"/>
  <c r="F24" i="57"/>
  <c r="E24" i="57"/>
  <c r="D24" i="57"/>
  <c r="C24" i="57"/>
  <c r="B24" i="57"/>
  <c r="O23" i="57"/>
  <c r="N23" i="57"/>
  <c r="M23" i="57"/>
  <c r="L23" i="57"/>
  <c r="K23" i="57"/>
  <c r="J23" i="57"/>
  <c r="I23" i="57"/>
  <c r="H23" i="57"/>
  <c r="G23" i="57"/>
  <c r="F23" i="57"/>
  <c r="E23" i="57"/>
  <c r="D23" i="57"/>
  <c r="C23" i="57"/>
  <c r="B23" i="57"/>
  <c r="W24" i="40" l="1"/>
  <c r="W23" i="40"/>
  <c r="W25" i="40"/>
</calcChain>
</file>

<file path=xl/sharedStrings.xml><?xml version="1.0" encoding="utf-8"?>
<sst xmlns="http://schemas.openxmlformats.org/spreadsheetml/2006/main" count="5094" uniqueCount="257">
  <si>
    <t>EDAR</t>
  </si>
  <si>
    <t>EMPRESA EXPLOTADORA</t>
  </si>
  <si>
    <t>MES</t>
  </si>
  <si>
    <t>DQO</t>
  </si>
  <si>
    <t>entrada</t>
  </si>
  <si>
    <t>sortida</t>
  </si>
  <si>
    <t>rendiment</t>
  </si>
  <si>
    <t>DADES DE DISSENY</t>
  </si>
  <si>
    <t>mg/l</t>
  </si>
  <si>
    <t>%</t>
  </si>
  <si>
    <t>NTK</t>
  </si>
  <si>
    <t>TOTAL</t>
  </si>
  <si>
    <t>MITJANA</t>
  </si>
  <si>
    <t>MÀXIM</t>
  </si>
  <si>
    <t>MÍNIM</t>
  </si>
  <si>
    <t>N total</t>
  </si>
  <si>
    <t>P total</t>
  </si>
  <si>
    <t>MLSS</t>
  </si>
  <si>
    <t>IVF</t>
  </si>
  <si>
    <t>CM</t>
  </si>
  <si>
    <t>TRH</t>
  </si>
  <si>
    <t>TRC</t>
  </si>
  <si>
    <t>dies</t>
  </si>
  <si>
    <t>BIOLÒGIC</t>
  </si>
  <si>
    <t>REACTIUS</t>
  </si>
  <si>
    <t>polielectrolit</t>
  </si>
  <si>
    <t>RESIDUS</t>
  </si>
  <si>
    <t>AGV/alcalinitat</t>
  </si>
  <si>
    <t>Reducció volàtils</t>
  </si>
  <si>
    <t>Cos fi</t>
  </si>
  <si>
    <t>sorres</t>
  </si>
  <si>
    <t>banals</t>
  </si>
  <si>
    <t>ml/g</t>
  </si>
  <si>
    <t>kg DBO5/kg MLSS.dia</t>
  </si>
  <si>
    <t>mgN/l</t>
  </si>
  <si>
    <t>mgP/l</t>
  </si>
  <si>
    <t>LÍNIA D'AIGUA</t>
  </si>
  <si>
    <t>LÍNIA FANG</t>
  </si>
  <si>
    <t xml:space="preserve">DIA  </t>
  </si>
  <si>
    <t>M.E.S</t>
  </si>
  <si>
    <t>V-30</t>
  </si>
  <si>
    <t>I.V.F.</t>
  </si>
  <si>
    <t>C.M.</t>
  </si>
  <si>
    <t>E</t>
  </si>
  <si>
    <t>S</t>
  </si>
  <si>
    <t xml:space="preserve">E </t>
  </si>
  <si>
    <t xml:space="preserve">S </t>
  </si>
  <si>
    <t>dt</t>
  </si>
  <si>
    <t>dm</t>
  </si>
  <si>
    <t>dj</t>
  </si>
  <si>
    <t>dv</t>
  </si>
  <si>
    <t>ds</t>
  </si>
  <si>
    <t>dg</t>
  </si>
  <si>
    <t>dl</t>
  </si>
  <si>
    <t>MITJA LAB</t>
  </si>
  <si>
    <t>MITJA DISS.</t>
  </si>
  <si>
    <t>MITJA FEST.</t>
  </si>
  <si>
    <t>MIT. FES-DIS</t>
  </si>
  <si>
    <t>deshidratació</t>
  </si>
  <si>
    <t>flotació</t>
  </si>
  <si>
    <t>E.D.A.R.:</t>
  </si>
  <si>
    <t>greixos</t>
  </si>
  <si>
    <t>tamís fang</t>
  </si>
  <si>
    <t>ACTIVA</t>
  </si>
  <si>
    <t>REACTIVA</t>
  </si>
  <si>
    <t>Tarifa contractada:</t>
  </si>
  <si>
    <t>AUTOCONSUM</t>
  </si>
  <si>
    <t>rend.</t>
  </si>
  <si>
    <t>P (puntual)
I (integrada)
B (bessona)</t>
  </si>
  <si>
    <t>H (homologada)
NH (no homologada)</t>
  </si>
  <si>
    <t>Si / No</t>
  </si>
  <si>
    <t>kg</t>
  </si>
  <si>
    <t>DIA</t>
  </si>
  <si>
    <t>CONTROL MENSUAL D'EXPLOTACIÓ</t>
  </si>
  <si>
    <t>Afecció retorns en la mostra entrada</t>
  </si>
  <si>
    <t>PROCEDÈNCIA</t>
  </si>
  <si>
    <t>POBLACIÓ</t>
  </si>
  <si>
    <t>PARÀMETRES DE CONTROL (pH, conductivitat,...)</t>
  </si>
  <si>
    <t>ENERGIA GENERADA</t>
  </si>
  <si>
    <t>VENDA</t>
  </si>
  <si>
    <r>
      <t>VOLUM (m</t>
    </r>
    <r>
      <rPr>
        <b/>
        <vertAlign val="superscript"/>
        <sz val="10"/>
        <rFont val="Arial"/>
        <family val="2"/>
      </rPr>
      <t>3</t>
    </r>
    <r>
      <rPr>
        <b/>
        <sz val="10"/>
        <rFont val="Arial"/>
        <family val="2"/>
      </rPr>
      <t>)</t>
    </r>
  </si>
  <si>
    <t>DIGESTIÓ</t>
  </si>
  <si>
    <t>µS/cm</t>
  </si>
  <si>
    <t>t alta</t>
  </si>
  <si>
    <t>t baixa</t>
  </si>
  <si>
    <t>t. Baixa</t>
  </si>
  <si>
    <t>t. Alta</t>
  </si>
  <si>
    <t>MES: gener</t>
  </si>
  <si>
    <t>MES: febrer</t>
  </si>
  <si>
    <t>MES: març</t>
  </si>
  <si>
    <t>MES: abril</t>
  </si>
  <si>
    <t>MES: maig</t>
  </si>
  <si>
    <t>MES: juny</t>
  </si>
  <si>
    <t>MES: juliol</t>
  </si>
  <si>
    <t>MES: agost</t>
  </si>
  <si>
    <t>MES: setembre</t>
  </si>
  <si>
    <t>MES: octubre</t>
  </si>
  <si>
    <t>MES: novembre</t>
  </si>
  <si>
    <t>MES: desembre</t>
  </si>
  <si>
    <t>CABAL tractat</t>
  </si>
  <si>
    <t>CABAL TRACTAT</t>
  </si>
  <si>
    <t>REGISTRE MAXÍMETRES</t>
  </si>
  <si>
    <t>Període 1</t>
  </si>
  <si>
    <t>Període 2</t>
  </si>
  <si>
    <t>Període 3</t>
  </si>
  <si>
    <t>Període 4</t>
  </si>
  <si>
    <t>Període 5</t>
  </si>
  <si>
    <t>Període 6</t>
  </si>
  <si>
    <t xml:space="preserve">Període 1     </t>
  </si>
  <si>
    <r>
      <t>DBO</t>
    </r>
    <r>
      <rPr>
        <b/>
        <vertAlign val="subscript"/>
        <sz val="11"/>
        <color theme="0"/>
        <rFont val="Arial"/>
        <family val="2"/>
      </rPr>
      <t>5</t>
    </r>
  </si>
  <si>
    <r>
      <t>NH</t>
    </r>
    <r>
      <rPr>
        <b/>
        <vertAlign val="subscript"/>
        <sz val="11"/>
        <color theme="0"/>
        <rFont val="Arial"/>
        <family val="2"/>
      </rPr>
      <t>4</t>
    </r>
  </si>
  <si>
    <r>
      <t>NO</t>
    </r>
    <r>
      <rPr>
        <b/>
        <vertAlign val="subscript"/>
        <sz val="11"/>
        <color theme="0"/>
        <rFont val="Arial"/>
        <family val="2"/>
      </rPr>
      <t>3</t>
    </r>
  </si>
  <si>
    <r>
      <t>NO</t>
    </r>
    <r>
      <rPr>
        <b/>
        <vertAlign val="subscript"/>
        <sz val="11"/>
        <color theme="0"/>
        <rFont val="Arial"/>
        <family val="2"/>
      </rPr>
      <t>2</t>
    </r>
  </si>
  <si>
    <r>
      <t>m</t>
    </r>
    <r>
      <rPr>
        <b/>
        <vertAlign val="superscript"/>
        <sz val="10"/>
        <rFont val="Arial"/>
        <family val="2"/>
      </rPr>
      <t>3</t>
    </r>
    <r>
      <rPr>
        <b/>
        <sz val="10"/>
        <rFont val="Arial"/>
        <family val="2"/>
      </rPr>
      <t>/ mes</t>
    </r>
  </si>
  <si>
    <r>
      <t>m</t>
    </r>
    <r>
      <rPr>
        <b/>
        <vertAlign val="superscript"/>
        <sz val="10"/>
        <rFont val="Arial"/>
        <family val="2"/>
      </rPr>
      <t>3</t>
    </r>
    <r>
      <rPr>
        <b/>
        <sz val="10"/>
        <rFont val="Arial"/>
        <family val="2"/>
      </rPr>
      <t>/ dia</t>
    </r>
  </si>
  <si>
    <t xml:space="preserve">REGISTRE CUBES </t>
  </si>
  <si>
    <r>
      <t>m</t>
    </r>
    <r>
      <rPr>
        <b/>
        <vertAlign val="superscript"/>
        <sz val="10"/>
        <rFont val="Arial"/>
        <family val="2"/>
      </rPr>
      <t>3</t>
    </r>
  </si>
  <si>
    <t>kWh</t>
  </si>
  <si>
    <r>
      <t>kWh/m</t>
    </r>
    <r>
      <rPr>
        <b/>
        <vertAlign val="superscript"/>
        <sz val="10"/>
        <rFont val="Arial"/>
        <family val="2"/>
      </rPr>
      <t>3</t>
    </r>
  </si>
  <si>
    <t>reactor</t>
  </si>
  <si>
    <r>
      <t>kgDBO</t>
    </r>
    <r>
      <rPr>
        <b/>
        <vertAlign val="subscript"/>
        <sz val="12"/>
        <rFont val="Arial"/>
        <family val="2"/>
      </rPr>
      <t>5</t>
    </r>
    <r>
      <rPr>
        <b/>
        <sz val="12"/>
        <rFont val="Arial"/>
        <family val="2"/>
      </rPr>
      <t>/ kg MLSS</t>
    </r>
  </si>
  <si>
    <r>
      <t>m</t>
    </r>
    <r>
      <rPr>
        <b/>
        <vertAlign val="superscript"/>
        <sz val="12"/>
        <rFont val="Arial"/>
        <family val="2"/>
      </rPr>
      <t>3</t>
    </r>
  </si>
  <si>
    <r>
      <t>m</t>
    </r>
    <r>
      <rPr>
        <b/>
        <vertAlign val="superscript"/>
        <sz val="12"/>
        <color theme="0"/>
        <rFont val="Arial"/>
        <family val="2"/>
      </rPr>
      <t>3</t>
    </r>
    <r>
      <rPr>
        <b/>
        <sz val="12"/>
        <color theme="0"/>
        <rFont val="Arial"/>
        <family val="2"/>
      </rPr>
      <t>/dia</t>
    </r>
  </si>
  <si>
    <r>
      <t>DBO</t>
    </r>
    <r>
      <rPr>
        <b/>
        <vertAlign val="subscript"/>
        <sz val="12"/>
        <rFont val="Arial"/>
        <family val="2"/>
      </rPr>
      <t>5</t>
    </r>
  </si>
  <si>
    <r>
      <t>N-NO</t>
    </r>
    <r>
      <rPr>
        <b/>
        <vertAlign val="subscript"/>
        <sz val="12"/>
        <rFont val="Arial"/>
        <family val="2"/>
      </rPr>
      <t>3</t>
    </r>
  </si>
  <si>
    <r>
      <t>N-NO</t>
    </r>
    <r>
      <rPr>
        <b/>
        <vertAlign val="subscript"/>
        <sz val="12"/>
        <rFont val="Arial"/>
        <family val="2"/>
      </rPr>
      <t>2</t>
    </r>
  </si>
  <si>
    <r>
      <t>N-NH</t>
    </r>
    <r>
      <rPr>
        <b/>
        <vertAlign val="subscript"/>
        <sz val="12"/>
        <rFont val="Arial"/>
        <family val="2"/>
      </rPr>
      <t>4</t>
    </r>
  </si>
  <si>
    <t>% ms</t>
  </si>
  <si>
    <t>%ms</t>
  </si>
  <si>
    <t>pH</t>
  </si>
  <si>
    <t>CABAL BY-PASSAT</t>
  </si>
  <si>
    <t>volàtils entrada</t>
  </si>
  <si>
    <t xml:space="preserve">kg </t>
  </si>
  <si>
    <t>Volàtils entrada</t>
  </si>
  <si>
    <t>Volàtils sortida</t>
  </si>
  <si>
    <t>kg/TMS</t>
  </si>
  <si>
    <t>clorur 
fèrric</t>
  </si>
  <si>
    <t>policlorur
d'alumini</t>
  </si>
  <si>
    <t>volàtils sortida</t>
  </si>
  <si>
    <t>reducció volàtils</t>
  </si>
  <si>
    <t>TOTAL E GENERADA</t>
  </si>
  <si>
    <t xml:space="preserve">Ratio </t>
  </si>
  <si>
    <t>Coliforms</t>
  </si>
  <si>
    <t>NTU</t>
  </si>
  <si>
    <t>UFC/100 ml</t>
  </si>
  <si>
    <t>ENERGIA  ELÈCTRICA  EDAR</t>
  </si>
  <si>
    <t>CUPS:</t>
  </si>
  <si>
    <t>versió</t>
  </si>
  <si>
    <t>Sortida espessidor fang primari/mixte</t>
  </si>
  <si>
    <t>Sortida espessidor fang secundari</t>
  </si>
  <si>
    <t>sortida espessidor fang secundari</t>
  </si>
  <si>
    <t>sortida espessidor fang primari/mixte</t>
  </si>
  <si>
    <t xml:space="preserve"> </t>
  </si>
  <si>
    <t>%mv</t>
  </si>
  <si>
    <t>Sortida deshidratació / Fang evacuat</t>
  </si>
  <si>
    <t>MLSSV</t>
  </si>
  <si>
    <t xml:space="preserve">O2 </t>
  </si>
  <si>
    <t>alcalinitat</t>
  </si>
  <si>
    <t>EDAR:</t>
  </si>
  <si>
    <t>Important: el codi del component del sistema a la cel·la C29 (desplegable) és obligatori i ha de coincidir amb el codi de GICA0.</t>
  </si>
  <si>
    <t>EMPRESA EXPLOTADORA:</t>
  </si>
  <si>
    <t>COMPONENT</t>
  </si>
  <si>
    <t>Planta</t>
  </si>
  <si>
    <t>ORIGEN: FOTOVOLTAICA</t>
  </si>
  <si>
    <t>ORIGEN: EÒLICA</t>
  </si>
  <si>
    <t>ORIGEN: MICROHIDRÀULICA</t>
  </si>
  <si>
    <t>ORIGEN: BIOGÀS</t>
  </si>
  <si>
    <t>VENDA 
UPGRADING</t>
  </si>
  <si>
    <t>AUTOCONSUM
BIOMETÀ</t>
  </si>
  <si>
    <t>Tmf</t>
  </si>
  <si>
    <t>ANY: 2023</t>
  </si>
  <si>
    <t>recirc</t>
  </si>
  <si>
    <t>biogàs a caldera</t>
  </si>
  <si>
    <t>biogàs a torxa</t>
  </si>
  <si>
    <t>Qdiss</t>
  </si>
  <si>
    <t>dc</t>
  </si>
  <si>
    <t>Obligatori</t>
  </si>
  <si>
    <t>Mostra sortida recull by-pass</t>
  </si>
  <si>
    <t>Terbolesa</t>
  </si>
  <si>
    <t>RESUM 2022</t>
  </si>
  <si>
    <t>RESUM 2021</t>
  </si>
  <si>
    <t>RESUM 2020</t>
  </si>
  <si>
    <t>En gris, cabal aproximat, per avaria de cabalímetre</t>
  </si>
  <si>
    <t>recirc.</t>
  </si>
  <si>
    <t>DIGESTIÓ ANAERÒBIA</t>
  </si>
  <si>
    <t>Biogàs generació biometà</t>
  </si>
  <si>
    <t>Biogàs a torxa</t>
  </si>
  <si>
    <t>Biogàs a generació electrica</t>
  </si>
  <si>
    <t>Biogàs a caldera</t>
  </si>
  <si>
    <t>Producció Biogàs</t>
  </si>
  <si>
    <t>T</t>
  </si>
  <si>
    <t>°C</t>
  </si>
  <si>
    <t>Banals</t>
  </si>
  <si>
    <t>Sorres</t>
  </si>
  <si>
    <t>Greixos</t>
  </si>
  <si>
    <t>Tamís fang</t>
  </si>
  <si>
    <t>Alcalinitat</t>
  </si>
  <si>
    <r>
      <t>O</t>
    </r>
    <r>
      <rPr>
        <b/>
        <vertAlign val="subscript"/>
        <sz val="12"/>
        <rFont val="Arial"/>
        <family val="2"/>
      </rPr>
      <t>2</t>
    </r>
  </si>
  <si>
    <t>Tipus mostra</t>
  </si>
  <si>
    <t>Tipus analítica</t>
  </si>
  <si>
    <t>Conductivitat</t>
  </si>
  <si>
    <r>
      <t>mgO</t>
    </r>
    <r>
      <rPr>
        <b/>
        <vertAlign val="subscript"/>
        <sz val="12"/>
        <rFont val="Arial"/>
        <family val="2"/>
      </rPr>
      <t>2</t>
    </r>
    <r>
      <rPr>
        <b/>
        <sz val="12"/>
        <rFont val="Arial"/>
        <family val="2"/>
      </rPr>
      <t>/l</t>
    </r>
  </si>
  <si>
    <t>producció de biogàs</t>
  </si>
  <si>
    <t>biogàs a generació elèctrica</t>
  </si>
  <si>
    <t>biogàs generació biometà</t>
  </si>
  <si>
    <t>Potència contractada (kW)</t>
  </si>
  <si>
    <t>Important: Cal afegir a la dreta tantes taules de bombaments com calgui. Han de continuar mantenint l'ordre que figurava en els informes enviats fins ara. El codi EB ha coincidir amb el de GICA0</t>
  </si>
  <si>
    <t xml:space="preserve">Aquesta fulla no admet altres tipus de dades a la dreta. </t>
  </si>
  <si>
    <t>TOTAL ACTIVA XARXA</t>
  </si>
  <si>
    <t>Cal afegir tantes taules de components amb renovables com sigui necessari, una a sota de l'altre procurant mantenir les mateixes dades a les mateixes columnes</t>
  </si>
  <si>
    <t>kW</t>
  </si>
  <si>
    <t>Informar el CUPs és obligatori i han de coincidir amb els de GICA0</t>
  </si>
  <si>
    <t>meq/l</t>
  </si>
  <si>
    <t/>
  </si>
  <si>
    <t>I</t>
  </si>
  <si>
    <t>NH</t>
  </si>
  <si>
    <t>No</t>
  </si>
  <si>
    <t>H</t>
  </si>
  <si>
    <t>CABAL PURGA</t>
  </si>
  <si>
    <t>FANG espessat</t>
  </si>
  <si>
    <r>
      <t>m</t>
    </r>
    <r>
      <rPr>
        <b/>
        <vertAlign val="superscript"/>
        <sz val="12"/>
        <color indexed="9"/>
        <rFont val="Arial"/>
        <family val="2"/>
      </rPr>
      <t>3</t>
    </r>
    <r>
      <rPr>
        <b/>
        <sz val="12"/>
        <color indexed="9"/>
        <rFont val="Arial"/>
        <family val="2"/>
      </rPr>
      <t>/dia</t>
    </r>
  </si>
  <si>
    <t>A deshidratar</t>
  </si>
  <si>
    <t>m3</t>
  </si>
  <si>
    <t>MS(%)</t>
  </si>
  <si>
    <t>MSV(%)</t>
  </si>
  <si>
    <t>MITJA</t>
  </si>
  <si>
    <t xml:space="preserve">RUBATEC </t>
  </si>
  <si>
    <t>2.0TD</t>
  </si>
  <si>
    <t>RESUM 2019</t>
  </si>
  <si>
    <t>RESUM 2018</t>
  </si>
  <si>
    <t>RESUM 2017</t>
  </si>
  <si>
    <t>RESUM 2016</t>
  </si>
  <si>
    <t>RESUM 2015</t>
  </si>
  <si>
    <t>RESUM 2014</t>
  </si>
  <si>
    <t>RESUM 2013</t>
  </si>
  <si>
    <t>Data</t>
  </si>
  <si>
    <t>Concentració Coure (mg/kg s.m.s.)</t>
  </si>
  <si>
    <t>RUBATEC</t>
  </si>
  <si>
    <t>BIOSÒLIDS</t>
  </si>
  <si>
    <t>Producció de fangs espessats</t>
  </si>
  <si>
    <t>flagelats i ciliats lliures</t>
  </si>
  <si>
    <t>ciliats sèssils</t>
  </si>
  <si>
    <t>rotífers</t>
  </si>
  <si>
    <t>procés de depuració</t>
  </si>
  <si>
    <t>microscopia</t>
  </si>
  <si>
    <t>m3 MF</t>
  </si>
  <si>
    <t>% MS</t>
  </si>
  <si>
    <t>t MS</t>
  </si>
  <si>
    <t>0-3</t>
  </si>
  <si>
    <t>Bo</t>
  </si>
  <si>
    <t>Regular</t>
  </si>
  <si>
    <t>TORROJA DEL PIORAT</t>
  </si>
  <si>
    <t>TORROJA DEL PRIORAT</t>
  </si>
  <si>
    <t>ES0031408196541001MM0F</t>
  </si>
  <si>
    <t>ANALÍTIQUES COURE FANG ESPESSIT EDAR TORROJA DEL PRIORAT</t>
  </si>
  <si>
    <t>ENERGIA  ELÈCTRICA</t>
  </si>
  <si>
    <t>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</si>
</sst>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3" formatCode="_-* #,##0.00_-;\-* #,##0.00_-;_-* &quot;-&quot;??_-;_-@_-"/>
    <numFmt numFmtId="164" formatCode="_-* #,##0\ _p_t_a_-;\-* #,##0\ _p_t_a_-;_-* &quot;-&quot;\ _p_t_a_-;_-@_-"/>
    <numFmt numFmtId="165" formatCode="mmmm\-yy"/>
    <numFmt numFmtId="166" formatCode="0.0"/>
    <numFmt numFmtId="167" formatCode="0.000"/>
    <numFmt numFmtId="168" formatCode="#,##0.0"/>
    <numFmt numFmtId="169" formatCode="#,##0.000"/>
  </numFmts>
  <fonts count="54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sz val="10"/>
      <name val="MS Sans Serif"/>
      <family val="2"/>
    </font>
    <font>
      <sz val="10"/>
      <name val="Courier New"/>
      <family val="3"/>
    </font>
    <font>
      <sz val="10"/>
      <color indexed="8"/>
      <name val="Courier New"/>
      <family val="3"/>
    </font>
    <font>
      <sz val="10"/>
      <color indexed="24"/>
      <name val="Arial"/>
      <family val="2"/>
    </font>
    <font>
      <sz val="10"/>
      <color indexed="22"/>
      <name val="Courier New"/>
      <family val="3"/>
    </font>
    <font>
      <sz val="10"/>
      <name val="Arial"/>
      <family val="2"/>
    </font>
    <font>
      <b/>
      <sz val="14"/>
      <name val="Arial"/>
      <family val="2"/>
    </font>
    <font>
      <sz val="14"/>
      <name val="Arial"/>
      <family val="2"/>
    </font>
    <font>
      <sz val="12"/>
      <name val="Arial"/>
      <family val="2"/>
    </font>
    <font>
      <b/>
      <sz val="8"/>
      <color indexed="8"/>
      <name val="Arial"/>
      <family val="2"/>
    </font>
    <font>
      <b/>
      <sz val="6"/>
      <name val="MS Sans Serif"/>
      <family val="2"/>
    </font>
    <font>
      <b/>
      <vertAlign val="superscript"/>
      <sz val="10"/>
      <name val="Arial"/>
      <family val="2"/>
    </font>
    <font>
      <b/>
      <sz val="11"/>
      <color theme="0"/>
      <name val="Arial"/>
      <family val="2"/>
    </font>
    <font>
      <b/>
      <sz val="12"/>
      <name val="Arial"/>
      <family val="2"/>
    </font>
    <font>
      <b/>
      <sz val="12"/>
      <color indexed="8"/>
      <name val="Arial"/>
      <family val="2"/>
    </font>
    <font>
      <b/>
      <sz val="10"/>
      <color theme="0"/>
      <name val="Arial"/>
      <family val="2"/>
    </font>
    <font>
      <sz val="10"/>
      <color theme="0"/>
      <name val="Arial"/>
      <family val="2"/>
    </font>
    <font>
      <b/>
      <vertAlign val="subscript"/>
      <sz val="11"/>
      <color theme="0"/>
      <name val="Arial"/>
      <family val="2"/>
    </font>
    <font>
      <b/>
      <sz val="12"/>
      <color indexed="22"/>
      <name val="Arial"/>
      <family val="2"/>
    </font>
    <font>
      <b/>
      <sz val="8"/>
      <name val="Arial"/>
      <family val="2"/>
    </font>
    <font>
      <b/>
      <vertAlign val="superscript"/>
      <sz val="12"/>
      <name val="Arial"/>
      <family val="2"/>
    </font>
    <font>
      <b/>
      <vertAlign val="subscript"/>
      <sz val="12"/>
      <name val="Arial"/>
      <family val="2"/>
    </font>
    <font>
      <b/>
      <sz val="12"/>
      <color theme="0"/>
      <name val="Arial"/>
      <family val="2"/>
    </font>
    <font>
      <b/>
      <vertAlign val="superscript"/>
      <sz val="12"/>
      <color theme="0"/>
      <name val="Arial"/>
      <family val="2"/>
    </font>
    <font>
      <b/>
      <u/>
      <sz val="12"/>
      <name val="Arial"/>
      <family val="2"/>
    </font>
    <font>
      <b/>
      <sz val="12"/>
      <color indexed="10"/>
      <name val="Arial"/>
      <family val="2"/>
    </font>
    <font>
      <b/>
      <sz val="12"/>
      <color indexed="8"/>
      <name val="Courier New"/>
      <family val="3"/>
    </font>
    <font>
      <b/>
      <sz val="12"/>
      <color indexed="22"/>
      <name val="Courier New"/>
      <family val="3"/>
    </font>
    <font>
      <b/>
      <sz val="12"/>
      <name val="Courier New"/>
      <family val="3"/>
    </font>
    <font>
      <b/>
      <sz val="11"/>
      <color indexed="12"/>
      <name val="Arial"/>
      <family val="2"/>
    </font>
    <font>
      <sz val="14"/>
      <color rgb="FFFF0000"/>
      <name val="Arial"/>
      <family val="2"/>
    </font>
    <font>
      <b/>
      <sz val="12"/>
      <color rgb="FFFF0000"/>
      <name val="Arial"/>
      <family val="2"/>
    </font>
    <font>
      <b/>
      <sz val="8"/>
      <color rgb="FFFF0000"/>
      <name val="Arial"/>
      <family val="2"/>
    </font>
    <font>
      <sz val="10"/>
      <color rgb="FFFF0000"/>
      <name val="Arial"/>
      <family val="2"/>
    </font>
    <font>
      <sz val="12"/>
      <color rgb="FFFF0000"/>
      <name val="Arial"/>
      <family val="2"/>
    </font>
    <font>
      <sz val="10"/>
      <color rgb="FFFF0000"/>
      <name val="Courier New"/>
      <family val="3"/>
    </font>
    <font>
      <b/>
      <sz val="14"/>
      <color rgb="FFFF0000"/>
      <name val="Arial"/>
      <family val="2"/>
    </font>
    <font>
      <b/>
      <sz val="10"/>
      <color rgb="FFFF0000"/>
      <name val="Arial"/>
      <family val="2"/>
    </font>
    <font>
      <sz val="11"/>
      <color rgb="FF000000"/>
      <name val="Calibri"/>
      <family val="2"/>
      <charset val="1"/>
    </font>
    <font>
      <i/>
      <sz val="10"/>
      <color rgb="FF000000"/>
      <name val="Arial"/>
      <family val="2"/>
      <charset val="1"/>
    </font>
    <font>
      <sz val="10"/>
      <name val="Arial"/>
      <family val="2"/>
      <charset val="1"/>
    </font>
    <font>
      <b/>
      <sz val="11"/>
      <name val="Arial"/>
      <family val="2"/>
      <charset val="1"/>
    </font>
    <font>
      <b/>
      <sz val="10"/>
      <name val="Arial"/>
      <family val="2"/>
      <charset val="1"/>
    </font>
    <font>
      <sz val="8"/>
      <name val="Arial"/>
      <family val="2"/>
    </font>
    <font>
      <b/>
      <sz val="10"/>
      <color theme="0"/>
      <name val="Arial"/>
      <family val="2"/>
      <charset val="1"/>
    </font>
    <font>
      <b/>
      <sz val="11"/>
      <color theme="0"/>
      <name val="Arial"/>
      <family val="2"/>
      <charset val="1"/>
    </font>
    <font>
      <b/>
      <sz val="12"/>
      <color indexed="9"/>
      <name val="Arial"/>
      <family val="2"/>
    </font>
    <font>
      <b/>
      <vertAlign val="superscript"/>
      <sz val="12"/>
      <color indexed="9"/>
      <name val="Arial"/>
      <family val="2"/>
    </font>
    <font>
      <sz val="10"/>
      <name val="Verdana"/>
      <family val="2"/>
    </font>
    <font>
      <b/>
      <sz val="11"/>
      <color indexed="9"/>
      <name val="Arial"/>
      <family val="2"/>
      <charset val="1"/>
    </font>
  </fonts>
  <fills count="21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79998168889431442"/>
        <bgColor indexed="10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rgb="FFDDDDDD"/>
        <bgColor rgb="FFCCFFCC"/>
      </patternFill>
    </fill>
    <fill>
      <patternFill patternType="solid">
        <fgColor rgb="FFB2B2B2"/>
        <bgColor rgb="FF969696"/>
      </patternFill>
    </fill>
    <fill>
      <patternFill patternType="solid">
        <fgColor theme="3" tint="-0.249977111117893"/>
        <bgColor rgb="FF969696"/>
      </patternFill>
    </fill>
    <fill>
      <patternFill patternType="solid">
        <fgColor theme="0"/>
        <bgColor rgb="FFCCFFCC"/>
      </patternFill>
    </fill>
    <fill>
      <patternFill patternType="solid">
        <fgColor indexed="40"/>
        <bgColor indexed="49"/>
      </patternFill>
    </fill>
    <fill>
      <patternFill patternType="solid">
        <fgColor rgb="FF00B0F0"/>
        <bgColor indexed="64"/>
      </patternFill>
    </fill>
    <fill>
      <patternFill patternType="solid">
        <fgColor theme="3" tint="-0.249977111117893"/>
        <bgColor indexed="63"/>
      </patternFill>
    </fill>
    <fill>
      <patternFill patternType="solid">
        <fgColor theme="0" tint="-0.14999847407452621"/>
        <bgColor indexed="42"/>
      </patternFill>
    </fill>
  </fills>
  <borders count="131">
    <border>
      <left/>
      <right/>
      <top/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hair">
        <color indexed="64"/>
      </right>
      <top style="double">
        <color indexed="64"/>
      </top>
      <bottom style="double">
        <color indexed="64"/>
      </bottom>
      <diagonal/>
    </border>
    <border>
      <left/>
      <right style="hair">
        <color indexed="64"/>
      </right>
      <top style="double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double">
        <color indexed="64"/>
      </bottom>
      <diagonal/>
    </border>
    <border>
      <left/>
      <right style="hair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hair">
        <color indexed="64"/>
      </right>
      <top/>
      <bottom/>
      <diagonal/>
    </border>
    <border>
      <left/>
      <right style="double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double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hair">
        <color indexed="64"/>
      </left>
      <right style="double">
        <color indexed="64"/>
      </right>
      <top/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hair">
        <color indexed="64"/>
      </right>
      <top style="double">
        <color indexed="64"/>
      </top>
      <bottom/>
      <diagonal/>
    </border>
    <border>
      <left/>
      <right style="hair">
        <color indexed="64"/>
      </right>
      <top style="double">
        <color indexed="64"/>
      </top>
      <bottom/>
      <diagonal/>
    </border>
    <border>
      <left style="double">
        <color indexed="64"/>
      </left>
      <right style="hair">
        <color indexed="64"/>
      </right>
      <top/>
      <bottom style="double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double">
        <color indexed="64"/>
      </bottom>
      <diagonal/>
    </border>
    <border>
      <left style="hair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double">
        <color indexed="64"/>
      </bottom>
      <diagonal/>
    </border>
    <border>
      <left style="hair">
        <color indexed="64"/>
      </left>
      <right/>
      <top style="double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hair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auto="1"/>
      </right>
      <top/>
      <bottom/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double">
        <color indexed="8"/>
      </left>
      <right/>
      <top style="double">
        <color indexed="8"/>
      </top>
      <bottom style="double">
        <color indexed="8"/>
      </bottom>
      <diagonal/>
    </border>
    <border>
      <left/>
      <right/>
      <top style="double">
        <color indexed="8"/>
      </top>
      <bottom style="double">
        <color indexed="8"/>
      </bottom>
      <diagonal/>
    </border>
    <border>
      <left/>
      <right style="thin">
        <color indexed="8"/>
      </right>
      <top style="double">
        <color indexed="8"/>
      </top>
      <bottom style="double">
        <color indexed="8"/>
      </bottom>
      <diagonal/>
    </border>
    <border>
      <left style="double">
        <color indexed="8"/>
      </left>
      <right style="thin">
        <color indexed="8"/>
      </right>
      <top style="double">
        <color indexed="8"/>
      </top>
      <bottom/>
      <diagonal/>
    </border>
    <border>
      <left style="thin">
        <color indexed="8"/>
      </left>
      <right style="thin">
        <color indexed="8"/>
      </right>
      <top style="double">
        <color indexed="8"/>
      </top>
      <bottom/>
      <diagonal/>
    </border>
    <border>
      <left style="thin">
        <color indexed="8"/>
      </left>
      <right style="double">
        <color indexed="8"/>
      </right>
      <top style="double">
        <color indexed="8"/>
      </top>
      <bottom/>
      <diagonal/>
    </border>
    <border>
      <left style="double">
        <color indexed="8"/>
      </left>
      <right style="thin">
        <color indexed="8"/>
      </right>
      <top style="double">
        <color indexed="8"/>
      </top>
      <bottom style="double">
        <color indexed="8"/>
      </bottom>
      <diagonal/>
    </border>
    <border>
      <left style="thin">
        <color indexed="8"/>
      </left>
      <right/>
      <top style="double">
        <color indexed="8"/>
      </top>
      <bottom style="double">
        <color indexed="8"/>
      </bottom>
      <diagonal/>
    </border>
    <border>
      <left style="hair">
        <color indexed="8"/>
      </left>
      <right style="hair">
        <color indexed="8"/>
      </right>
      <top style="double">
        <color indexed="8"/>
      </top>
      <bottom style="double">
        <color indexed="8"/>
      </bottom>
      <diagonal/>
    </border>
    <border>
      <left/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 style="hair">
        <color indexed="8"/>
      </right>
      <top style="double">
        <color indexed="8"/>
      </top>
      <bottom style="double">
        <color indexed="8"/>
      </bottom>
      <diagonal/>
    </border>
    <border>
      <left/>
      <right style="hair">
        <color indexed="8"/>
      </right>
      <top/>
      <bottom/>
      <diagonal/>
    </border>
    <border>
      <left/>
      <right style="double">
        <color indexed="8"/>
      </right>
      <top/>
      <bottom/>
      <diagonal/>
    </border>
    <border>
      <left style="double">
        <color indexed="8"/>
      </left>
      <right style="hair">
        <color indexed="8"/>
      </right>
      <top/>
      <bottom/>
      <diagonal/>
    </border>
    <border>
      <left style="hair">
        <color indexed="8"/>
      </left>
      <right style="hair">
        <color indexed="8"/>
      </right>
      <top/>
      <bottom/>
      <diagonal/>
    </border>
    <border>
      <left style="double">
        <color rgb="FF000000"/>
      </left>
      <right/>
      <top/>
      <bottom/>
      <diagonal/>
    </border>
  </borders>
  <cellStyleXfs count="13">
    <xf numFmtId="0" fontId="0" fillId="0" borderId="0"/>
    <xf numFmtId="164" fontId="9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9" fillId="0" borderId="0"/>
    <xf numFmtId="0" fontId="4" fillId="0" borderId="0"/>
    <xf numFmtId="9" fontId="1" fillId="0" borderId="0" applyFont="0" applyFill="0" applyBorder="0" applyAlignment="0" applyProtection="0"/>
    <xf numFmtId="3" fontId="7" fillId="0" borderId="0" applyFont="0" applyFill="0" applyBorder="0" applyAlignment="0" applyProtection="0"/>
    <xf numFmtId="0" fontId="1" fillId="0" borderId="0"/>
    <xf numFmtId="0" fontId="1" fillId="0" borderId="0"/>
    <xf numFmtId="0" fontId="42" fillId="0" borderId="0"/>
    <xf numFmtId="0" fontId="44" fillId="0" borderId="0"/>
    <xf numFmtId="0" fontId="44" fillId="0" borderId="0"/>
    <xf numFmtId="0" fontId="44" fillId="0" borderId="0"/>
  </cellStyleXfs>
  <cellXfs count="701">
    <xf numFmtId="0" fontId="0" fillId="0" borderId="0" xfId="0"/>
    <xf numFmtId="0" fontId="3" fillId="0" borderId="0" xfId="0" applyFont="1"/>
    <xf numFmtId="0" fontId="2" fillId="0" borderId="13" xfId="0" applyFont="1" applyBorder="1" applyAlignment="1">
      <alignment horizontal="left" vertical="center" indent="1"/>
    </xf>
    <xf numFmtId="0" fontId="5" fillId="0" borderId="0" xfId="0" applyFont="1"/>
    <xf numFmtId="0" fontId="5" fillId="0" borderId="0" xfId="0" applyFont="1" applyAlignment="1">
      <alignment horizontal="center"/>
    </xf>
    <xf numFmtId="0" fontId="8" fillId="0" borderId="0" xfId="0" applyFont="1"/>
    <xf numFmtId="0" fontId="8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3" fontId="0" fillId="0" borderId="31" xfId="0" applyNumberFormat="1" applyBorder="1" applyAlignment="1">
      <alignment horizontal="center"/>
    </xf>
    <xf numFmtId="3" fontId="0" fillId="0" borderId="32" xfId="0" applyNumberFormat="1" applyBorder="1" applyAlignment="1">
      <alignment horizontal="center"/>
    </xf>
    <xf numFmtId="3" fontId="0" fillId="0" borderId="33" xfId="0" applyNumberFormat="1" applyBorder="1" applyAlignment="1">
      <alignment horizontal="center"/>
    </xf>
    <xf numFmtId="3" fontId="0" fillId="0" borderId="34" xfId="0" applyNumberFormat="1" applyBorder="1" applyAlignment="1">
      <alignment horizontal="center"/>
    </xf>
    <xf numFmtId="168" fontId="0" fillId="0" borderId="35" xfId="0" applyNumberFormat="1" applyBorder="1" applyAlignment="1">
      <alignment horizontal="center"/>
    </xf>
    <xf numFmtId="168" fontId="0" fillId="0" borderId="32" xfId="0" applyNumberFormat="1" applyBorder="1" applyAlignment="1">
      <alignment horizontal="center"/>
    </xf>
    <xf numFmtId="169" fontId="0" fillId="0" borderId="35" xfId="0" applyNumberFormat="1" applyBorder="1" applyAlignment="1">
      <alignment horizontal="center"/>
    </xf>
    <xf numFmtId="168" fontId="0" fillId="0" borderId="33" xfId="0" applyNumberFormat="1" applyBorder="1" applyAlignment="1">
      <alignment horizontal="center"/>
    </xf>
    <xf numFmtId="3" fontId="0" fillId="0" borderId="38" xfId="0" applyNumberFormat="1" applyBorder="1"/>
    <xf numFmtId="3" fontId="0" fillId="0" borderId="39" xfId="0" applyNumberFormat="1" applyBorder="1"/>
    <xf numFmtId="3" fontId="0" fillId="0" borderId="40" xfId="0" applyNumberFormat="1" applyBorder="1"/>
    <xf numFmtId="168" fontId="0" fillId="0" borderId="31" xfId="0" applyNumberFormat="1" applyBorder="1" applyAlignment="1">
      <alignment horizontal="center"/>
    </xf>
    <xf numFmtId="0" fontId="0" fillId="0" borderId="0" xfId="0" applyAlignment="1">
      <alignment horizontal="center"/>
    </xf>
    <xf numFmtId="3" fontId="0" fillId="0" borderId="41" xfId="0" applyNumberFormat="1" applyBorder="1" applyAlignment="1">
      <alignment horizontal="center"/>
    </xf>
    <xf numFmtId="3" fontId="0" fillId="0" borderId="1" xfId="0" applyNumberFormat="1" applyBorder="1" applyAlignment="1">
      <alignment horizontal="center"/>
    </xf>
    <xf numFmtId="3" fontId="0" fillId="0" borderId="21" xfId="0" applyNumberFormat="1" applyBorder="1" applyAlignment="1">
      <alignment horizontal="center"/>
    </xf>
    <xf numFmtId="168" fontId="0" fillId="0" borderId="1" xfId="0" applyNumberFormat="1" applyBorder="1" applyAlignment="1">
      <alignment horizontal="center"/>
    </xf>
    <xf numFmtId="3" fontId="0" fillId="0" borderId="40" xfId="0" applyNumberFormat="1" applyBorder="1" applyAlignment="1">
      <alignment horizontal="center"/>
    </xf>
    <xf numFmtId="168" fontId="0" fillId="0" borderId="34" xfId="0" applyNumberFormat="1" applyBorder="1" applyAlignment="1">
      <alignment horizontal="center"/>
    </xf>
    <xf numFmtId="168" fontId="0" fillId="0" borderId="42" xfId="0" applyNumberFormat="1" applyBorder="1" applyAlignment="1">
      <alignment horizontal="center"/>
    </xf>
    <xf numFmtId="169" fontId="0" fillId="0" borderId="34" xfId="0" applyNumberFormat="1" applyBorder="1" applyAlignment="1">
      <alignment horizontal="center"/>
    </xf>
    <xf numFmtId="168" fontId="0" fillId="0" borderId="37" xfId="0" applyNumberFormat="1" applyBorder="1" applyAlignment="1">
      <alignment horizontal="center"/>
    </xf>
    <xf numFmtId="168" fontId="0" fillId="0" borderId="43" xfId="0" applyNumberFormat="1" applyBorder="1" applyAlignment="1">
      <alignment horizontal="center"/>
    </xf>
    <xf numFmtId="168" fontId="0" fillId="0" borderId="44" xfId="0" applyNumberFormat="1" applyBorder="1" applyAlignment="1">
      <alignment horizontal="center"/>
    </xf>
    <xf numFmtId="169" fontId="0" fillId="0" borderId="43" xfId="0" applyNumberFormat="1" applyBorder="1" applyAlignment="1">
      <alignment horizontal="center"/>
    </xf>
    <xf numFmtId="166" fontId="0" fillId="0" borderId="35" xfId="0" applyNumberFormat="1" applyBorder="1" applyAlignment="1">
      <alignment horizontal="center"/>
    </xf>
    <xf numFmtId="0" fontId="6" fillId="0" borderId="0" xfId="0" applyFont="1" applyAlignment="1">
      <alignment horizontal="left"/>
    </xf>
    <xf numFmtId="3" fontId="0" fillId="0" borderId="52" xfId="0" applyNumberFormat="1" applyBorder="1" applyAlignment="1">
      <alignment horizontal="center"/>
    </xf>
    <xf numFmtId="3" fontId="0" fillId="0" borderId="53" xfId="0" applyNumberFormat="1" applyBorder="1" applyAlignment="1">
      <alignment horizontal="center"/>
    </xf>
    <xf numFmtId="0" fontId="2" fillId="0" borderId="19" xfId="0" applyFont="1" applyBorder="1" applyAlignment="1">
      <alignment horizontal="center" vertical="center"/>
    </xf>
    <xf numFmtId="3" fontId="0" fillId="0" borderId="0" xfId="0" applyNumberFormat="1" applyAlignment="1">
      <alignment horizontal="center"/>
    </xf>
    <xf numFmtId="3" fontId="0" fillId="0" borderId="39" xfId="0" applyNumberFormat="1" applyBorder="1" applyAlignment="1">
      <alignment horizontal="center"/>
    </xf>
    <xf numFmtId="3" fontId="0" fillId="0" borderId="45" xfId="0" applyNumberFormat="1" applyBorder="1" applyAlignment="1">
      <alignment horizontal="center"/>
    </xf>
    <xf numFmtId="3" fontId="0" fillId="0" borderId="5" xfId="0" applyNumberFormat="1" applyBorder="1" applyAlignment="1">
      <alignment horizontal="center"/>
    </xf>
    <xf numFmtId="0" fontId="9" fillId="0" borderId="0" xfId="0" applyFont="1"/>
    <xf numFmtId="0" fontId="9" fillId="0" borderId="0" xfId="0" applyFont="1" applyAlignment="1">
      <alignment horizontal="center"/>
    </xf>
    <xf numFmtId="0" fontId="11" fillId="0" borderId="0" xfId="0" applyFont="1"/>
    <xf numFmtId="3" fontId="12" fillId="0" borderId="0" xfId="2" applyNumberFormat="1" applyFont="1" applyFill="1" applyBorder="1" applyAlignment="1">
      <alignment horizontal="center"/>
    </xf>
    <xf numFmtId="4" fontId="12" fillId="0" borderId="0" xfId="2" applyNumberFormat="1" applyFont="1" applyFill="1" applyBorder="1" applyAlignment="1">
      <alignment horizontal="center"/>
    </xf>
    <xf numFmtId="3" fontId="12" fillId="0" borderId="0" xfId="0" applyNumberFormat="1" applyFont="1" applyAlignment="1">
      <alignment horizontal="center"/>
    </xf>
    <xf numFmtId="3" fontId="9" fillId="0" borderId="0" xfId="0" applyNumberFormat="1" applyFont="1" applyAlignment="1">
      <alignment horizontal="center"/>
    </xf>
    <xf numFmtId="0" fontId="2" fillId="6" borderId="10" xfId="0" applyFont="1" applyFill="1" applyBorder="1" applyAlignment="1">
      <alignment horizontal="left" vertical="center" wrapText="1"/>
    </xf>
    <xf numFmtId="0" fontId="0" fillId="6" borderId="0" xfId="0" applyFill="1"/>
    <xf numFmtId="0" fontId="2" fillId="0" borderId="0" xfId="0" applyFont="1"/>
    <xf numFmtId="169" fontId="0" fillId="0" borderId="54" xfId="0" applyNumberFormat="1" applyBorder="1" applyAlignment="1">
      <alignment horizontal="center"/>
    </xf>
    <xf numFmtId="0" fontId="10" fillId="0" borderId="0" xfId="0" applyFont="1" applyAlignment="1">
      <alignment horizontal="center"/>
    </xf>
    <xf numFmtId="0" fontId="10" fillId="0" borderId="0" xfId="0" applyFont="1" applyAlignment="1">
      <alignment horizontal="left"/>
    </xf>
    <xf numFmtId="166" fontId="0" fillId="0" borderId="36" xfId="0" applyNumberFormat="1" applyBorder="1" applyAlignment="1">
      <alignment horizontal="center"/>
    </xf>
    <xf numFmtId="166" fontId="0" fillId="0" borderId="31" xfId="0" applyNumberFormat="1" applyBorder="1" applyAlignment="1">
      <alignment horizontal="center"/>
    </xf>
    <xf numFmtId="0" fontId="1" fillId="0" borderId="0" xfId="0" applyFont="1"/>
    <xf numFmtId="0" fontId="16" fillId="7" borderId="10" xfId="0" applyFont="1" applyFill="1" applyBorder="1" applyAlignment="1">
      <alignment horizontal="left" vertical="center"/>
    </xf>
    <xf numFmtId="0" fontId="16" fillId="7" borderId="9" xfId="0" applyFont="1" applyFill="1" applyBorder="1" applyAlignment="1">
      <alignment horizontal="center" vertical="center"/>
    </xf>
    <xf numFmtId="169" fontId="0" fillId="0" borderId="45" xfId="0" applyNumberFormat="1" applyBorder="1" applyAlignment="1">
      <alignment horizontal="center"/>
    </xf>
    <xf numFmtId="169" fontId="0" fillId="0" borderId="0" xfId="0" applyNumberFormat="1" applyAlignment="1">
      <alignment horizontal="center"/>
    </xf>
    <xf numFmtId="169" fontId="0" fillId="0" borderId="5" xfId="0" applyNumberFormat="1" applyBorder="1" applyAlignment="1">
      <alignment horizontal="center"/>
    </xf>
    <xf numFmtId="0" fontId="0" fillId="0" borderId="0" xfId="0" applyAlignment="1">
      <alignment horizontal="center" wrapText="1"/>
    </xf>
    <xf numFmtId="0" fontId="16" fillId="0" borderId="0" xfId="0" applyFont="1"/>
    <xf numFmtId="0" fontId="14" fillId="6" borderId="20" xfId="4" applyFont="1" applyFill="1" applyBorder="1" applyAlignment="1">
      <alignment horizontal="center"/>
    </xf>
    <xf numFmtId="0" fontId="2" fillId="6" borderId="4" xfId="0" applyFont="1" applyFill="1" applyBorder="1" applyAlignment="1">
      <alignment horizontal="left" vertical="center" indent="1"/>
    </xf>
    <xf numFmtId="0" fontId="2" fillId="6" borderId="18" xfId="0" applyFont="1" applyFill="1" applyBorder="1" applyAlignment="1">
      <alignment horizontal="center"/>
    </xf>
    <xf numFmtId="0" fontId="2" fillId="6" borderId="1" xfId="0" applyFont="1" applyFill="1" applyBorder="1" applyAlignment="1">
      <alignment horizontal="center"/>
    </xf>
    <xf numFmtId="0" fontId="2" fillId="6" borderId="41" xfId="0" applyFont="1" applyFill="1" applyBorder="1" applyAlignment="1">
      <alignment horizontal="center"/>
    </xf>
    <xf numFmtId="0" fontId="2" fillId="6" borderId="21" xfId="0" applyFont="1" applyFill="1" applyBorder="1" applyAlignment="1">
      <alignment horizontal="center"/>
    </xf>
    <xf numFmtId="0" fontId="2" fillId="6" borderId="5" xfId="0" applyFont="1" applyFill="1" applyBorder="1" applyAlignment="1">
      <alignment horizontal="center"/>
    </xf>
    <xf numFmtId="0" fontId="2" fillId="6" borderId="20" xfId="0" applyFont="1" applyFill="1" applyBorder="1" applyAlignment="1">
      <alignment horizontal="center"/>
    </xf>
    <xf numFmtId="0" fontId="2" fillId="6" borderId="19" xfId="0" applyFont="1" applyFill="1" applyBorder="1" applyAlignment="1">
      <alignment horizontal="center"/>
    </xf>
    <xf numFmtId="0" fontId="2" fillId="6" borderId="17" xfId="0" applyFont="1" applyFill="1" applyBorder="1" applyAlignment="1">
      <alignment horizontal="center"/>
    </xf>
    <xf numFmtId="0" fontId="2" fillId="6" borderId="10" xfId="0" applyFont="1" applyFill="1" applyBorder="1" applyAlignment="1">
      <alignment horizontal="center"/>
    </xf>
    <xf numFmtId="0" fontId="2" fillId="6" borderId="15" xfId="0" applyFont="1" applyFill="1" applyBorder="1" applyAlignment="1">
      <alignment horizontal="center" vertical="center"/>
    </xf>
    <xf numFmtId="0" fontId="2" fillId="6" borderId="16" xfId="0" applyFont="1" applyFill="1" applyBorder="1" applyAlignment="1">
      <alignment horizontal="center" vertical="center"/>
    </xf>
    <xf numFmtId="0" fontId="2" fillId="6" borderId="15" xfId="0" applyFont="1" applyFill="1" applyBorder="1" applyAlignment="1">
      <alignment horizontal="center" vertical="center" wrapText="1"/>
    </xf>
    <xf numFmtId="0" fontId="2" fillId="6" borderId="16" xfId="0" applyFont="1" applyFill="1" applyBorder="1" applyAlignment="1">
      <alignment horizontal="center" vertical="center" wrapText="1"/>
    </xf>
    <xf numFmtId="0" fontId="2" fillId="6" borderId="18" xfId="0" applyFont="1" applyFill="1" applyBorder="1" applyAlignment="1">
      <alignment horizontal="center" vertical="center"/>
    </xf>
    <xf numFmtId="0" fontId="2" fillId="6" borderId="20" xfId="0" applyFont="1" applyFill="1" applyBorder="1" applyAlignment="1">
      <alignment horizontal="center" vertical="center"/>
    </xf>
    <xf numFmtId="0" fontId="2" fillId="6" borderId="5" xfId="0" applyFont="1" applyFill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3" fontId="2" fillId="6" borderId="33" xfId="0" applyNumberFormat="1" applyFont="1" applyFill="1" applyBorder="1" applyAlignment="1">
      <alignment horizontal="center"/>
    </xf>
    <xf numFmtId="3" fontId="0" fillId="6" borderId="40" xfId="0" applyNumberFormat="1" applyFill="1" applyBorder="1" applyAlignment="1">
      <alignment horizontal="center"/>
    </xf>
    <xf numFmtId="3" fontId="0" fillId="6" borderId="33" xfId="0" applyNumberFormat="1" applyFill="1" applyBorder="1" applyAlignment="1">
      <alignment horizontal="center"/>
    </xf>
    <xf numFmtId="3" fontId="0" fillId="6" borderId="21" xfId="0" applyNumberFormat="1" applyFill="1" applyBorder="1" applyAlignment="1">
      <alignment horizontal="center"/>
    </xf>
    <xf numFmtId="3" fontId="2" fillId="6" borderId="42" xfId="0" applyNumberFormat="1" applyFont="1" applyFill="1" applyBorder="1" applyAlignment="1">
      <alignment horizontal="center"/>
    </xf>
    <xf numFmtId="3" fontId="2" fillId="6" borderId="37" xfId="0" applyNumberFormat="1" applyFont="1" applyFill="1" applyBorder="1" applyAlignment="1">
      <alignment horizontal="center"/>
    </xf>
    <xf numFmtId="3" fontId="2" fillId="6" borderId="44" xfId="0" applyNumberFormat="1" applyFont="1" applyFill="1" applyBorder="1" applyAlignment="1">
      <alignment horizontal="center"/>
    </xf>
    <xf numFmtId="0" fontId="17" fillId="3" borderId="58" xfId="0" quotePrefix="1" applyFont="1" applyFill="1" applyBorder="1" applyAlignment="1">
      <alignment horizontal="center"/>
    </xf>
    <xf numFmtId="166" fontId="17" fillId="4" borderId="22" xfId="0" applyNumberFormat="1" applyFont="1" applyFill="1" applyBorder="1" applyAlignment="1">
      <alignment horizontal="center" vertical="center"/>
    </xf>
    <xf numFmtId="0" fontId="17" fillId="0" borderId="0" xfId="0" applyFont="1"/>
    <xf numFmtId="0" fontId="22" fillId="0" borderId="0" xfId="0" applyFont="1"/>
    <xf numFmtId="166" fontId="17" fillId="3" borderId="22" xfId="0" applyNumberFormat="1" applyFont="1" applyFill="1" applyBorder="1" applyAlignment="1">
      <alignment horizontal="center" vertical="center"/>
    </xf>
    <xf numFmtId="0" fontId="17" fillId="9" borderId="58" xfId="0" applyFont="1" applyFill="1" applyBorder="1" applyAlignment="1">
      <alignment horizontal="center"/>
    </xf>
    <xf numFmtId="0" fontId="17" fillId="9" borderId="57" xfId="0" applyFont="1" applyFill="1" applyBorder="1" applyAlignment="1">
      <alignment horizontal="center"/>
    </xf>
    <xf numFmtId="0" fontId="17" fillId="8" borderId="22" xfId="0" applyFont="1" applyFill="1" applyBorder="1" applyAlignment="1">
      <alignment horizontal="center" vertical="center" wrapText="1"/>
    </xf>
    <xf numFmtId="0" fontId="17" fillId="8" borderId="26" xfId="0" applyFont="1" applyFill="1" applyBorder="1" applyAlignment="1">
      <alignment horizontal="center" vertical="center"/>
    </xf>
    <xf numFmtId="0" fontId="17" fillId="8" borderId="65" xfId="0" applyFont="1" applyFill="1" applyBorder="1" applyAlignment="1">
      <alignment horizontal="center" vertical="center" wrapText="1"/>
    </xf>
    <xf numFmtId="0" fontId="26" fillId="10" borderId="66" xfId="0" applyFont="1" applyFill="1" applyBorder="1" applyAlignment="1">
      <alignment horizontal="center" wrapText="1"/>
    </xf>
    <xf numFmtId="0" fontId="26" fillId="10" borderId="58" xfId="0" applyFont="1" applyFill="1" applyBorder="1" applyAlignment="1">
      <alignment horizontal="center"/>
    </xf>
    <xf numFmtId="0" fontId="26" fillId="10" borderId="59" xfId="0" applyFont="1" applyFill="1" applyBorder="1" applyAlignment="1">
      <alignment horizontal="center"/>
    </xf>
    <xf numFmtId="0" fontId="26" fillId="10" borderId="60" xfId="0" applyFont="1" applyFill="1" applyBorder="1" applyAlignment="1">
      <alignment horizontal="center"/>
    </xf>
    <xf numFmtId="0" fontId="26" fillId="10" borderId="63" xfId="0" applyFont="1" applyFill="1" applyBorder="1" applyAlignment="1">
      <alignment horizontal="center"/>
    </xf>
    <xf numFmtId="0" fontId="30" fillId="0" borderId="0" xfId="0" quotePrefix="1" applyFont="1" applyAlignment="1">
      <alignment horizontal="left"/>
    </xf>
    <xf numFmtId="0" fontId="31" fillId="0" borderId="0" xfId="0" applyFont="1"/>
    <xf numFmtId="49" fontId="30" fillId="0" borderId="0" xfId="0" quotePrefix="1" applyNumberFormat="1" applyFont="1" applyAlignment="1">
      <alignment horizontal="left"/>
    </xf>
    <xf numFmtId="0" fontId="30" fillId="0" borderId="0" xfId="0" applyFont="1"/>
    <xf numFmtId="0" fontId="32" fillId="0" borderId="0" xfId="0" applyFont="1"/>
    <xf numFmtId="0" fontId="18" fillId="6" borderId="23" xfId="0" applyFont="1" applyFill="1" applyBorder="1" applyAlignment="1">
      <alignment horizontal="left"/>
    </xf>
    <xf numFmtId="0" fontId="18" fillId="6" borderId="74" xfId="0" applyFont="1" applyFill="1" applyBorder="1" applyAlignment="1">
      <alignment horizontal="left"/>
    </xf>
    <xf numFmtId="0" fontId="18" fillId="6" borderId="68" xfId="0" applyFont="1" applyFill="1" applyBorder="1" applyAlignment="1">
      <alignment horizontal="left"/>
    </xf>
    <xf numFmtId="0" fontId="18" fillId="6" borderId="78" xfId="0" applyFont="1" applyFill="1" applyBorder="1" applyAlignment="1">
      <alignment horizontal="left"/>
    </xf>
    <xf numFmtId="0" fontId="18" fillId="6" borderId="67" xfId="0" applyFont="1" applyFill="1" applyBorder="1" applyAlignment="1">
      <alignment horizontal="left"/>
    </xf>
    <xf numFmtId="0" fontId="18" fillId="6" borderId="68" xfId="0" quotePrefix="1" applyFont="1" applyFill="1" applyBorder="1" applyAlignment="1">
      <alignment horizontal="left"/>
    </xf>
    <xf numFmtId="0" fontId="18" fillId="3" borderId="57" xfId="0" applyFont="1" applyFill="1" applyBorder="1" applyAlignment="1">
      <alignment horizontal="center"/>
    </xf>
    <xf numFmtId="166" fontId="17" fillId="3" borderId="58" xfId="0" applyNumberFormat="1" applyFont="1" applyFill="1" applyBorder="1" applyAlignment="1">
      <alignment horizontal="center"/>
    </xf>
    <xf numFmtId="166" fontId="17" fillId="3" borderId="0" xfId="0" applyNumberFormat="1" applyFont="1" applyFill="1" applyAlignment="1">
      <alignment horizontal="center"/>
    </xf>
    <xf numFmtId="166" fontId="17" fillId="3" borderId="59" xfId="0" applyNumberFormat="1" applyFont="1" applyFill="1" applyBorder="1" applyAlignment="1">
      <alignment horizontal="center"/>
    </xf>
    <xf numFmtId="0" fontId="17" fillId="5" borderId="66" xfId="0" applyFont="1" applyFill="1" applyBorder="1" applyAlignment="1">
      <alignment horizontal="center"/>
    </xf>
    <xf numFmtId="0" fontId="17" fillId="8" borderId="66" xfId="0" applyFont="1" applyFill="1" applyBorder="1" applyAlignment="1">
      <alignment horizontal="center" wrapText="1"/>
    </xf>
    <xf numFmtId="0" fontId="17" fillId="8" borderId="66" xfId="0" applyFont="1" applyFill="1" applyBorder="1" applyAlignment="1">
      <alignment horizontal="center"/>
    </xf>
    <xf numFmtId="0" fontId="17" fillId="8" borderId="55" xfId="0" applyFont="1" applyFill="1" applyBorder="1" applyAlignment="1">
      <alignment horizontal="center" wrapText="1"/>
    </xf>
    <xf numFmtId="1" fontId="12" fillId="2" borderId="29" xfId="0" applyNumberFormat="1" applyFont="1" applyFill="1" applyBorder="1" applyAlignment="1" applyProtection="1">
      <alignment horizontal="center"/>
      <protection locked="0"/>
    </xf>
    <xf numFmtId="0" fontId="17" fillId="11" borderId="22" xfId="0" applyFont="1" applyFill="1" applyBorder="1" applyAlignment="1">
      <alignment horizontal="center"/>
    </xf>
    <xf numFmtId="0" fontId="17" fillId="0" borderId="26" xfId="0" applyFont="1" applyBorder="1" applyAlignment="1">
      <alignment vertical="center"/>
    </xf>
    <xf numFmtId="0" fontId="16" fillId="7" borderId="12" xfId="0" applyFont="1" applyFill="1" applyBorder="1" applyAlignment="1">
      <alignment vertical="center"/>
    </xf>
    <xf numFmtId="166" fontId="17" fillId="4" borderId="56" xfId="0" applyNumberFormat="1" applyFont="1" applyFill="1" applyBorder="1" applyAlignment="1">
      <alignment horizontal="center" wrapText="1"/>
    </xf>
    <xf numFmtId="0" fontId="19" fillId="7" borderId="6" xfId="0" applyFont="1" applyFill="1" applyBorder="1" applyAlignment="1">
      <alignment horizontal="center" vertical="center"/>
    </xf>
    <xf numFmtId="0" fontId="19" fillId="7" borderId="8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9" fillId="7" borderId="76" xfId="0" applyFont="1" applyFill="1" applyBorder="1" applyAlignment="1">
      <alignment horizontal="center" vertical="center"/>
    </xf>
    <xf numFmtId="0" fontId="19" fillId="7" borderId="15" xfId="0" applyFont="1" applyFill="1" applyBorder="1" applyAlignment="1">
      <alignment horizontal="center" vertical="center"/>
    </xf>
    <xf numFmtId="0" fontId="19" fillId="7" borderId="16" xfId="0" applyFont="1" applyFill="1" applyBorder="1" applyAlignment="1">
      <alignment horizontal="center" vertical="center"/>
    </xf>
    <xf numFmtId="0" fontId="19" fillId="7" borderId="7" xfId="0" applyFont="1" applyFill="1" applyBorder="1" applyAlignment="1">
      <alignment horizontal="center" vertical="center"/>
    </xf>
    <xf numFmtId="3" fontId="0" fillId="0" borderId="32" xfId="0" applyNumberFormat="1" applyBorder="1" applyAlignment="1" applyProtection="1">
      <alignment horizontal="center"/>
      <protection locked="0"/>
    </xf>
    <xf numFmtId="3" fontId="0" fillId="0" borderId="36" xfId="0" applyNumberFormat="1" applyBorder="1" applyAlignment="1" applyProtection="1">
      <alignment horizontal="center"/>
      <protection locked="0"/>
    </xf>
    <xf numFmtId="3" fontId="0" fillId="0" borderId="34" xfId="0" applyNumberFormat="1" applyBorder="1" applyAlignment="1" applyProtection="1">
      <alignment horizontal="center"/>
      <protection locked="0"/>
    </xf>
    <xf numFmtId="168" fontId="0" fillId="0" borderId="33" xfId="0" applyNumberFormat="1" applyBorder="1" applyAlignment="1" applyProtection="1">
      <alignment horizontal="center"/>
      <protection locked="0"/>
    </xf>
    <xf numFmtId="0" fontId="0" fillId="0" borderId="36" xfId="0" applyBorder="1" applyAlignment="1" applyProtection="1">
      <alignment horizontal="center"/>
      <protection locked="0"/>
    </xf>
    <xf numFmtId="3" fontId="0" fillId="0" borderId="35" xfId="0" applyNumberFormat="1" applyBorder="1" applyAlignment="1" applyProtection="1">
      <alignment horizontal="center"/>
      <protection locked="0"/>
    </xf>
    <xf numFmtId="0" fontId="0" fillId="0" borderId="35" xfId="0" applyBorder="1" applyAlignment="1" applyProtection="1">
      <alignment horizontal="center"/>
      <protection locked="0"/>
    </xf>
    <xf numFmtId="0" fontId="0" fillId="0" borderId="31" xfId="0" applyBorder="1" applyAlignment="1" applyProtection="1">
      <alignment horizontal="center"/>
      <protection locked="0"/>
    </xf>
    <xf numFmtId="168" fontId="0" fillId="0" borderId="32" xfId="0" applyNumberFormat="1" applyBorder="1" applyAlignment="1" applyProtection="1">
      <alignment horizontal="center"/>
      <protection locked="0"/>
    </xf>
    <xf numFmtId="168" fontId="0" fillId="0" borderId="0" xfId="0" applyNumberFormat="1" applyAlignment="1" applyProtection="1">
      <alignment horizontal="center"/>
      <protection locked="0"/>
    </xf>
    <xf numFmtId="3" fontId="0" fillId="0" borderId="1" xfId="0" applyNumberFormat="1" applyBorder="1" applyAlignment="1" applyProtection="1">
      <alignment horizontal="center"/>
      <protection locked="0"/>
    </xf>
    <xf numFmtId="0" fontId="0" fillId="0" borderId="41" xfId="0" applyBorder="1" applyAlignment="1" applyProtection="1">
      <alignment horizontal="center"/>
      <protection locked="0"/>
    </xf>
    <xf numFmtId="168" fontId="0" fillId="0" borderId="1" xfId="0" applyNumberFormat="1" applyBorder="1" applyAlignment="1" applyProtection="1">
      <alignment horizontal="center"/>
      <protection locked="0"/>
    </xf>
    <xf numFmtId="168" fontId="0" fillId="0" borderId="31" xfId="0" applyNumberFormat="1" applyBorder="1" applyAlignment="1" applyProtection="1">
      <alignment horizontal="center"/>
      <protection locked="0"/>
    </xf>
    <xf numFmtId="0" fontId="1" fillId="0" borderId="35" xfId="0" applyFont="1" applyBorder="1" applyAlignment="1" applyProtection="1">
      <alignment horizontal="center"/>
      <protection locked="0"/>
    </xf>
    <xf numFmtId="0" fontId="2" fillId="6" borderId="7" xfId="0" applyFont="1" applyFill="1" applyBorder="1" applyAlignment="1" applyProtection="1">
      <alignment horizontal="center"/>
      <protection locked="0"/>
    </xf>
    <xf numFmtId="0" fontId="2" fillId="6" borderId="7" xfId="0" applyFont="1" applyFill="1" applyBorder="1" applyProtection="1">
      <protection locked="0"/>
    </xf>
    <xf numFmtId="9" fontId="0" fillId="0" borderId="32" xfId="5" applyFont="1" applyBorder="1" applyAlignment="1">
      <alignment horizontal="center"/>
    </xf>
    <xf numFmtId="3" fontId="0" fillId="0" borderId="38" xfId="0" applyNumberFormat="1" applyBorder="1" applyAlignment="1">
      <alignment horizontal="center"/>
    </xf>
    <xf numFmtId="0" fontId="13" fillId="11" borderId="22" xfId="0" applyFont="1" applyFill="1" applyBorder="1" applyAlignment="1" applyProtection="1">
      <alignment horizontal="center"/>
      <protection locked="0"/>
    </xf>
    <xf numFmtId="0" fontId="13" fillId="6" borderId="22" xfId="0" applyFont="1" applyFill="1" applyBorder="1" applyAlignment="1" applyProtection="1">
      <alignment horizontal="center"/>
      <protection locked="0"/>
    </xf>
    <xf numFmtId="0" fontId="13" fillId="6" borderId="65" xfId="0" applyFont="1" applyFill="1" applyBorder="1" applyAlignment="1" applyProtection="1">
      <alignment horizontal="center"/>
      <protection locked="0"/>
    </xf>
    <xf numFmtId="3" fontId="12" fillId="0" borderId="29" xfId="0" applyNumberFormat="1" applyFont="1" applyBorder="1" applyAlignment="1" applyProtection="1">
      <alignment horizontal="center"/>
      <protection locked="0"/>
    </xf>
    <xf numFmtId="166" fontId="12" fillId="0" borderId="29" xfId="0" applyNumberFormat="1" applyFont="1" applyBorder="1" applyAlignment="1" applyProtection="1">
      <alignment horizontal="center"/>
      <protection locked="0"/>
    </xf>
    <xf numFmtId="4" fontId="12" fillId="0" borderId="29" xfId="0" applyNumberFormat="1" applyFont="1" applyBorder="1" applyAlignment="1" applyProtection="1">
      <alignment horizontal="center"/>
      <protection locked="0"/>
    </xf>
    <xf numFmtId="2" fontId="12" fillId="0" borderId="29" xfId="0" applyNumberFormat="1" applyFont="1" applyBorder="1" applyAlignment="1" applyProtection="1">
      <alignment horizontal="center"/>
      <protection locked="0"/>
    </xf>
    <xf numFmtId="2" fontId="12" fillId="0" borderId="71" xfId="0" applyNumberFormat="1" applyFont="1" applyBorder="1" applyAlignment="1" applyProtection="1">
      <alignment horizontal="center"/>
      <protection locked="0"/>
    </xf>
    <xf numFmtId="0" fontId="9" fillId="0" borderId="29" xfId="0" applyFont="1" applyBorder="1" applyProtection="1">
      <protection locked="0"/>
    </xf>
    <xf numFmtId="3" fontId="12" fillId="0" borderId="27" xfId="0" applyNumberFormat="1" applyFont="1" applyBorder="1" applyAlignment="1" applyProtection="1">
      <alignment horizontal="center"/>
      <protection locked="0"/>
    </xf>
    <xf numFmtId="4" fontId="12" fillId="0" borderId="27" xfId="0" applyNumberFormat="1" applyFont="1" applyBorder="1" applyAlignment="1" applyProtection="1">
      <alignment horizontal="center"/>
      <protection locked="0"/>
    </xf>
    <xf numFmtId="2" fontId="12" fillId="0" borderId="27" xfId="0" applyNumberFormat="1" applyFont="1" applyBorder="1" applyAlignment="1" applyProtection="1">
      <alignment horizontal="center"/>
      <protection locked="0"/>
    </xf>
    <xf numFmtId="2" fontId="12" fillId="0" borderId="72" xfId="0" applyNumberFormat="1" applyFont="1" applyBorder="1" applyAlignment="1" applyProtection="1">
      <alignment horizontal="center"/>
      <protection locked="0"/>
    </xf>
    <xf numFmtId="0" fontId="9" fillId="0" borderId="27" xfId="0" applyFont="1" applyBorder="1" applyProtection="1">
      <protection locked="0"/>
    </xf>
    <xf numFmtId="3" fontId="12" fillId="0" borderId="50" xfId="0" applyNumberFormat="1" applyFont="1" applyBorder="1" applyAlignment="1" applyProtection="1">
      <alignment horizontal="center"/>
      <protection locked="0"/>
    </xf>
    <xf numFmtId="4" fontId="12" fillId="0" borderId="50" xfId="0" applyNumberFormat="1" applyFont="1" applyBorder="1" applyAlignment="1" applyProtection="1">
      <alignment horizontal="center"/>
      <protection locked="0"/>
    </xf>
    <xf numFmtId="2" fontId="12" fillId="0" borderId="50" xfId="0" applyNumberFormat="1" applyFont="1" applyBorder="1" applyAlignment="1" applyProtection="1">
      <alignment horizontal="center"/>
      <protection locked="0"/>
    </xf>
    <xf numFmtId="2" fontId="12" fillId="0" borderId="73" xfId="0" applyNumberFormat="1" applyFont="1" applyBorder="1" applyAlignment="1" applyProtection="1">
      <alignment horizontal="center"/>
      <protection locked="0"/>
    </xf>
    <xf numFmtId="0" fontId="9" fillId="0" borderId="50" xfId="0" applyFont="1" applyBorder="1" applyProtection="1">
      <protection locked="0"/>
    </xf>
    <xf numFmtId="3" fontId="12" fillId="6" borderId="25" xfId="0" applyNumberFormat="1" applyFont="1" applyFill="1" applyBorder="1" applyAlignment="1" applyProtection="1">
      <alignment horizontal="center"/>
      <protection locked="0"/>
    </xf>
    <xf numFmtId="4" fontId="12" fillId="6" borderId="25" xfId="0" applyNumberFormat="1" applyFont="1" applyFill="1" applyBorder="1" applyAlignment="1" applyProtection="1">
      <alignment horizontal="center"/>
      <protection locked="0"/>
    </xf>
    <xf numFmtId="166" fontId="12" fillId="6" borderId="25" xfId="5" applyNumberFormat="1" applyFont="1" applyFill="1" applyBorder="1" applyAlignment="1" applyProtection="1">
      <alignment horizontal="center"/>
      <protection locked="0"/>
    </xf>
    <xf numFmtId="1" fontId="12" fillId="6" borderId="25" xfId="5" applyNumberFormat="1" applyFont="1" applyFill="1" applyBorder="1" applyAlignment="1" applyProtection="1">
      <alignment horizontal="center"/>
      <protection locked="0"/>
    </xf>
    <xf numFmtId="168" fontId="12" fillId="6" borderId="25" xfId="0" applyNumberFormat="1" applyFont="1" applyFill="1" applyBorder="1" applyAlignment="1" applyProtection="1">
      <alignment horizontal="center"/>
      <protection locked="0"/>
    </xf>
    <xf numFmtId="4" fontId="12" fillId="6" borderId="49" xfId="0" applyNumberFormat="1" applyFont="1" applyFill="1" applyBorder="1" applyAlignment="1" applyProtection="1">
      <alignment horizontal="center"/>
      <protection locked="0"/>
    </xf>
    <xf numFmtId="3" fontId="12" fillId="6" borderId="29" xfId="0" applyNumberFormat="1" applyFont="1" applyFill="1" applyBorder="1" applyAlignment="1" applyProtection="1">
      <alignment horizontal="center"/>
      <protection locked="0"/>
    </xf>
    <xf numFmtId="4" fontId="12" fillId="6" borderId="29" xfId="0" applyNumberFormat="1" applyFont="1" applyFill="1" applyBorder="1" applyAlignment="1" applyProtection="1">
      <alignment horizontal="center"/>
      <protection locked="0"/>
    </xf>
    <xf numFmtId="168" fontId="12" fillId="6" borderId="29" xfId="0" applyNumberFormat="1" applyFont="1" applyFill="1" applyBorder="1" applyAlignment="1" applyProtection="1">
      <alignment horizontal="center"/>
      <protection locked="0"/>
    </xf>
    <xf numFmtId="3" fontId="12" fillId="6" borderId="77" xfId="0" applyNumberFormat="1" applyFont="1" applyFill="1" applyBorder="1" applyAlignment="1" applyProtection="1">
      <alignment horizontal="center"/>
      <protection locked="0"/>
    </xf>
    <xf numFmtId="3" fontId="12" fillId="6" borderId="27" xfId="0" applyNumberFormat="1" applyFont="1" applyFill="1" applyBorder="1" applyAlignment="1" applyProtection="1">
      <alignment horizontal="center"/>
      <protection locked="0"/>
    </xf>
    <xf numFmtId="4" fontId="12" fillId="6" borderId="27" xfId="0" applyNumberFormat="1" applyFont="1" applyFill="1" applyBorder="1" applyAlignment="1" applyProtection="1">
      <alignment horizontal="center"/>
      <protection locked="0"/>
    </xf>
    <xf numFmtId="168" fontId="12" fillId="6" borderId="27" xfId="0" applyNumberFormat="1" applyFont="1" applyFill="1" applyBorder="1" applyAlignment="1" applyProtection="1">
      <alignment horizontal="center"/>
      <protection locked="0"/>
    </xf>
    <xf numFmtId="3" fontId="12" fillId="6" borderId="28" xfId="0" applyNumberFormat="1" applyFont="1" applyFill="1" applyBorder="1" applyAlignment="1" applyProtection="1">
      <alignment horizontal="center"/>
      <protection locked="0"/>
    </xf>
    <xf numFmtId="3" fontId="12" fillId="6" borderId="47" xfId="6" applyFont="1" applyFill="1" applyBorder="1" applyAlignment="1" applyProtection="1">
      <alignment horizontal="center"/>
      <protection locked="0"/>
    </xf>
    <xf numFmtId="4" fontId="12" fillId="6" borderId="47" xfId="6" applyNumberFormat="1" applyFont="1" applyFill="1" applyBorder="1" applyAlignment="1" applyProtection="1">
      <alignment horizontal="center"/>
      <protection locked="0"/>
    </xf>
    <xf numFmtId="168" fontId="12" fillId="6" borderId="47" xfId="6" applyNumberFormat="1" applyFont="1" applyFill="1" applyBorder="1" applyAlignment="1" applyProtection="1">
      <alignment horizontal="center"/>
      <protection locked="0"/>
    </xf>
    <xf numFmtId="3" fontId="12" fillId="0" borderId="51" xfId="2" applyNumberFormat="1" applyFont="1" applyFill="1" applyBorder="1" applyAlignment="1" applyProtection="1">
      <alignment horizontal="center"/>
      <protection locked="0"/>
    </xf>
    <xf numFmtId="3" fontId="12" fillId="0" borderId="28" xfId="0" applyNumberFormat="1" applyFont="1" applyBorder="1" applyAlignment="1" applyProtection="1">
      <alignment horizontal="center"/>
      <protection locked="0"/>
    </xf>
    <xf numFmtId="3" fontId="12" fillId="0" borderId="30" xfId="0" applyNumberFormat="1" applyFont="1" applyBorder="1" applyAlignment="1" applyProtection="1">
      <alignment horizontal="center"/>
      <protection locked="0"/>
    </xf>
    <xf numFmtId="3" fontId="0" fillId="0" borderId="31" xfId="0" applyNumberFormat="1" applyBorder="1" applyAlignment="1" applyProtection="1">
      <alignment horizontal="center"/>
      <protection locked="0"/>
    </xf>
    <xf numFmtId="3" fontId="0" fillId="0" borderId="41" xfId="0" applyNumberFormat="1" applyBorder="1" applyAlignment="1" applyProtection="1">
      <alignment horizontal="center"/>
      <protection locked="0"/>
    </xf>
    <xf numFmtId="0" fontId="16" fillId="7" borderId="10" xfId="0" applyFont="1" applyFill="1" applyBorder="1" applyAlignment="1">
      <alignment horizontal="center" vertical="center"/>
    </xf>
    <xf numFmtId="0" fontId="16" fillId="7" borderId="12" xfId="0" applyFont="1" applyFill="1" applyBorder="1" applyAlignment="1">
      <alignment horizontal="center" vertical="center"/>
    </xf>
    <xf numFmtId="0" fontId="0" fillId="0" borderId="0" xfId="0" applyProtection="1">
      <protection locked="0"/>
    </xf>
    <xf numFmtId="0" fontId="0" fillId="0" borderId="27" xfId="0" applyBorder="1" applyProtection="1">
      <protection locked="0"/>
    </xf>
    <xf numFmtId="0" fontId="16" fillId="12" borderId="10" xfId="0" applyFont="1" applyFill="1" applyBorder="1" applyAlignment="1">
      <alignment horizontal="right" vertical="center"/>
    </xf>
    <xf numFmtId="0" fontId="3" fillId="0" borderId="0" xfId="0" applyFont="1" applyProtection="1">
      <protection locked="0"/>
    </xf>
    <xf numFmtId="166" fontId="0" fillId="0" borderId="32" xfId="0" applyNumberFormat="1" applyBorder="1" applyAlignment="1" applyProtection="1">
      <alignment horizontal="center"/>
      <protection locked="0"/>
    </xf>
    <xf numFmtId="3" fontId="0" fillId="0" borderId="33" xfId="0" applyNumberFormat="1" applyBorder="1" applyAlignment="1" applyProtection="1">
      <alignment horizontal="center"/>
      <protection locked="0"/>
    </xf>
    <xf numFmtId="3" fontId="0" fillId="0" borderId="21" xfId="0" applyNumberFormat="1" applyBorder="1" applyAlignment="1" applyProtection="1">
      <alignment horizontal="center"/>
      <protection locked="0"/>
    </xf>
    <xf numFmtId="168" fontId="0" fillId="0" borderId="41" xfId="0" applyNumberFormat="1" applyBorder="1" applyAlignment="1" applyProtection="1">
      <alignment horizontal="center"/>
      <protection locked="0"/>
    </xf>
    <xf numFmtId="168" fontId="0" fillId="0" borderId="21" xfId="0" applyNumberFormat="1" applyBorder="1" applyAlignment="1" applyProtection="1">
      <alignment horizontal="center"/>
      <protection locked="0"/>
    </xf>
    <xf numFmtId="168" fontId="0" fillId="0" borderId="35" xfId="0" applyNumberFormat="1" applyBorder="1" applyAlignment="1" applyProtection="1">
      <alignment horizontal="center"/>
      <protection locked="0"/>
    </xf>
    <xf numFmtId="4" fontId="0" fillId="0" borderId="35" xfId="0" applyNumberFormat="1" applyBorder="1" applyAlignment="1" applyProtection="1">
      <alignment horizontal="center"/>
      <protection locked="0"/>
    </xf>
    <xf numFmtId="3" fontId="0" fillId="0" borderId="0" xfId="0" applyNumberFormat="1" applyAlignment="1" applyProtection="1">
      <alignment horizontal="center"/>
      <protection locked="0"/>
    </xf>
    <xf numFmtId="169" fontId="0" fillId="0" borderId="35" xfId="0" applyNumberFormat="1" applyBorder="1" applyAlignment="1" applyProtection="1">
      <alignment horizontal="center"/>
      <protection locked="0"/>
    </xf>
    <xf numFmtId="2" fontId="0" fillId="0" borderId="35" xfId="0" applyNumberFormat="1" applyBorder="1" applyAlignment="1" applyProtection="1">
      <alignment horizontal="center"/>
      <protection locked="0"/>
    </xf>
    <xf numFmtId="167" fontId="0" fillId="0" borderId="35" xfId="0" applyNumberFormat="1" applyBorder="1" applyAlignment="1" applyProtection="1">
      <alignment horizontal="center"/>
      <protection locked="0"/>
    </xf>
    <xf numFmtId="169" fontId="0" fillId="0" borderId="0" xfId="0" applyNumberFormat="1" applyAlignment="1" applyProtection="1">
      <alignment horizontal="center"/>
      <protection locked="0"/>
    </xf>
    <xf numFmtId="165" fontId="16" fillId="7" borderId="3" xfId="0" applyNumberFormat="1" applyFont="1" applyFill="1" applyBorder="1" applyAlignment="1" applyProtection="1">
      <alignment horizontal="left" vertical="center" indent="1"/>
      <protection locked="0"/>
    </xf>
    <xf numFmtId="0" fontId="2" fillId="6" borderId="83" xfId="0" applyFont="1" applyFill="1" applyBorder="1" applyAlignment="1">
      <alignment horizontal="center"/>
    </xf>
    <xf numFmtId="0" fontId="2" fillId="6" borderId="84" xfId="0" applyFont="1" applyFill="1" applyBorder="1" applyAlignment="1">
      <alignment horizontal="center"/>
    </xf>
    <xf numFmtId="14" fontId="2" fillId="6" borderId="75" xfId="0" applyNumberFormat="1" applyFont="1" applyFill="1" applyBorder="1" applyAlignment="1">
      <alignment horizontal="center"/>
    </xf>
    <xf numFmtId="14" fontId="0" fillId="0" borderId="27" xfId="0" applyNumberFormat="1" applyBorder="1" applyProtection="1">
      <protection locked="0"/>
    </xf>
    <xf numFmtId="14" fontId="0" fillId="0" borderId="0" xfId="0" applyNumberFormat="1" applyProtection="1">
      <protection locked="0"/>
    </xf>
    <xf numFmtId="14" fontId="0" fillId="0" borderId="0" xfId="0" applyNumberFormat="1"/>
    <xf numFmtId="0" fontId="26" fillId="10" borderId="29" xfId="0" applyFont="1" applyFill="1" applyBorder="1" applyProtection="1">
      <protection locked="0"/>
    </xf>
    <xf numFmtId="0" fontId="26" fillId="10" borderId="29" xfId="0" applyFont="1" applyFill="1" applyBorder="1" applyAlignment="1" applyProtection="1">
      <alignment horizontal="center"/>
      <protection locked="0"/>
    </xf>
    <xf numFmtId="0" fontId="26" fillId="10" borderId="27" xfId="0" applyFont="1" applyFill="1" applyBorder="1" applyProtection="1">
      <protection locked="0"/>
    </xf>
    <xf numFmtId="0" fontId="26" fillId="10" borderId="27" xfId="0" applyFont="1" applyFill="1" applyBorder="1" applyAlignment="1" applyProtection="1">
      <alignment horizontal="center"/>
      <protection locked="0"/>
    </xf>
    <xf numFmtId="0" fontId="26" fillId="10" borderId="50" xfId="0" applyFont="1" applyFill="1" applyBorder="1" applyProtection="1">
      <protection locked="0"/>
    </xf>
    <xf numFmtId="0" fontId="26" fillId="10" borderId="50" xfId="0" applyFont="1" applyFill="1" applyBorder="1" applyAlignment="1" applyProtection="1">
      <alignment horizontal="center"/>
      <protection locked="0"/>
    </xf>
    <xf numFmtId="0" fontId="20" fillId="0" borderId="0" xfId="0" applyFont="1"/>
    <xf numFmtId="1" fontId="16" fillId="0" borderId="0" xfId="0" applyNumberFormat="1" applyFont="1" applyAlignment="1">
      <alignment horizontal="center" vertical="center"/>
    </xf>
    <xf numFmtId="0" fontId="9" fillId="6" borderId="0" xfId="0" applyFont="1" applyFill="1"/>
    <xf numFmtId="0" fontId="23" fillId="6" borderId="66" xfId="0" applyFont="1" applyFill="1" applyBorder="1" applyAlignment="1" applyProtection="1">
      <alignment horizontal="center"/>
      <protection locked="0"/>
    </xf>
    <xf numFmtId="0" fontId="23" fillId="6" borderId="63" xfId="0" applyFont="1" applyFill="1" applyBorder="1" applyAlignment="1" applyProtection="1">
      <alignment horizontal="center"/>
      <protection locked="0"/>
    </xf>
    <xf numFmtId="0" fontId="34" fillId="0" borderId="0" xfId="0" applyFont="1"/>
    <xf numFmtId="0" fontId="37" fillId="0" borderId="0" xfId="0" applyFont="1"/>
    <xf numFmtId="0" fontId="39" fillId="0" borderId="0" xfId="0" applyFont="1"/>
    <xf numFmtId="0" fontId="40" fillId="0" borderId="0" xfId="0" applyFont="1" applyAlignment="1">
      <alignment horizontal="left"/>
    </xf>
    <xf numFmtId="3" fontId="38" fillId="0" borderId="29" xfId="0" applyNumberFormat="1" applyFont="1" applyBorder="1" applyAlignment="1" applyProtection="1">
      <alignment horizontal="center"/>
      <protection locked="0"/>
    </xf>
    <xf numFmtId="3" fontId="38" fillId="0" borderId="27" xfId="0" applyNumberFormat="1" applyFont="1" applyBorder="1" applyAlignment="1" applyProtection="1">
      <alignment horizontal="center"/>
      <protection locked="0"/>
    </xf>
    <xf numFmtId="3" fontId="38" fillId="0" borderId="50" xfId="0" applyNumberFormat="1" applyFont="1" applyBorder="1" applyAlignment="1" applyProtection="1">
      <alignment horizontal="center"/>
      <protection locked="0"/>
    </xf>
    <xf numFmtId="3" fontId="38" fillId="0" borderId="0" xfId="2" applyNumberFormat="1" applyFont="1" applyFill="1" applyBorder="1" applyAlignment="1">
      <alignment horizontal="center"/>
    </xf>
    <xf numFmtId="3" fontId="38" fillId="0" borderId="0" xfId="0" applyNumberFormat="1" applyFont="1" applyAlignment="1">
      <alignment horizontal="center"/>
    </xf>
    <xf numFmtId="3" fontId="37" fillId="0" borderId="0" xfId="0" applyNumberFormat="1" applyFont="1" applyAlignment="1">
      <alignment horizontal="center"/>
    </xf>
    <xf numFmtId="0" fontId="35" fillId="9" borderId="58" xfId="0" applyFont="1" applyFill="1" applyBorder="1" applyAlignment="1">
      <alignment horizontal="center"/>
    </xf>
    <xf numFmtId="0" fontId="37" fillId="0" borderId="0" xfId="0" applyFont="1" applyProtection="1">
      <protection locked="0"/>
    </xf>
    <xf numFmtId="3" fontId="37" fillId="0" borderId="31" xfId="0" applyNumberFormat="1" applyFont="1" applyBorder="1" applyAlignment="1" applyProtection="1">
      <alignment horizontal="center"/>
      <protection locked="0"/>
    </xf>
    <xf numFmtId="0" fontId="11" fillId="0" borderId="0" xfId="0" applyFont="1" applyAlignment="1">
      <alignment horizontal="center"/>
    </xf>
    <xf numFmtId="0" fontId="26" fillId="10" borderId="57" xfId="0" applyFont="1" applyFill="1" applyBorder="1" applyAlignment="1">
      <alignment horizontal="center" vertical="center"/>
    </xf>
    <xf numFmtId="0" fontId="26" fillId="10" borderId="61" xfId="0" applyFont="1" applyFill="1" applyBorder="1" applyAlignment="1">
      <alignment horizontal="center" vertical="center"/>
    </xf>
    <xf numFmtId="0" fontId="28" fillId="6" borderId="25" xfId="0" applyFont="1" applyFill="1" applyBorder="1" applyAlignment="1">
      <alignment horizontal="center"/>
    </xf>
    <xf numFmtId="0" fontId="28" fillId="6" borderId="29" xfId="0" applyFont="1" applyFill="1" applyBorder="1" applyAlignment="1">
      <alignment horizontal="center"/>
    </xf>
    <xf numFmtId="0" fontId="28" fillId="6" borderId="27" xfId="0" applyFont="1" applyFill="1" applyBorder="1" applyAlignment="1">
      <alignment horizontal="center"/>
    </xf>
    <xf numFmtId="0" fontId="17" fillId="6" borderId="47" xfId="0" applyFont="1" applyFill="1" applyBorder="1" applyAlignment="1">
      <alignment horizontal="center"/>
    </xf>
    <xf numFmtId="0" fontId="17" fillId="6" borderId="46" xfId="0" applyFont="1" applyFill="1" applyBorder="1" applyAlignment="1">
      <alignment horizontal="center"/>
    </xf>
    <xf numFmtId="0" fontId="17" fillId="6" borderId="27" xfId="0" applyFont="1" applyFill="1" applyBorder="1" applyAlignment="1">
      <alignment horizontal="center"/>
    </xf>
    <xf numFmtId="0" fontId="29" fillId="6" borderId="27" xfId="0" applyFont="1" applyFill="1" applyBorder="1" applyAlignment="1">
      <alignment horizontal="center"/>
    </xf>
    <xf numFmtId="0" fontId="17" fillId="9" borderId="0" xfId="0" applyFont="1" applyFill="1" applyAlignment="1">
      <alignment horizontal="center"/>
    </xf>
    <xf numFmtId="0" fontId="17" fillId="9" borderId="66" xfId="0" applyFont="1" applyFill="1" applyBorder="1" applyAlignment="1">
      <alignment horizontal="center"/>
    </xf>
    <xf numFmtId="0" fontId="17" fillId="9" borderId="63" xfId="0" applyFont="1" applyFill="1" applyBorder="1" applyAlignment="1">
      <alignment horizontal="center"/>
    </xf>
    <xf numFmtId="3" fontId="37" fillId="0" borderId="33" xfId="0" applyNumberFormat="1" applyFont="1" applyBorder="1" applyAlignment="1" applyProtection="1">
      <alignment horizontal="center"/>
      <protection locked="0"/>
    </xf>
    <xf numFmtId="3" fontId="1" fillId="0" borderId="40" xfId="0" applyNumberFormat="1" applyFont="1" applyBorder="1" applyAlignment="1">
      <alignment horizontal="center"/>
    </xf>
    <xf numFmtId="3" fontId="1" fillId="0" borderId="33" xfId="0" applyNumberFormat="1" applyFont="1" applyBorder="1" applyAlignment="1">
      <alignment horizontal="center"/>
    </xf>
    <xf numFmtId="3" fontId="1" fillId="0" borderId="21" xfId="0" applyNumberFormat="1" applyFont="1" applyBorder="1" applyAlignment="1">
      <alignment horizontal="center"/>
    </xf>
    <xf numFmtId="0" fontId="44" fillId="0" borderId="0" xfId="10"/>
    <xf numFmtId="0" fontId="41" fillId="0" borderId="0" xfId="10" applyFont="1"/>
    <xf numFmtId="0" fontId="45" fillId="0" borderId="0" xfId="10" applyFont="1"/>
    <xf numFmtId="0" fontId="46" fillId="0" borderId="0" xfId="10" applyFont="1"/>
    <xf numFmtId="0" fontId="46" fillId="0" borderId="0" xfId="10" applyFont="1" applyAlignment="1">
      <alignment horizontal="left" vertical="center" indent="1"/>
    </xf>
    <xf numFmtId="0" fontId="42" fillId="0" borderId="0" xfId="9"/>
    <xf numFmtId="0" fontId="46" fillId="0" borderId="0" xfId="10" applyFont="1" applyAlignment="1">
      <alignment horizontal="center"/>
    </xf>
    <xf numFmtId="0" fontId="46" fillId="0" borderId="0" xfId="10" applyFont="1" applyAlignment="1">
      <alignment horizontal="center" vertical="center"/>
    </xf>
    <xf numFmtId="3" fontId="44" fillId="0" borderId="0" xfId="10" applyNumberFormat="1" applyAlignment="1" applyProtection="1">
      <alignment horizontal="center"/>
      <protection locked="0"/>
    </xf>
    <xf numFmtId="3" fontId="46" fillId="0" borderId="0" xfId="10" applyNumberFormat="1" applyFont="1" applyAlignment="1">
      <alignment horizontal="center"/>
    </xf>
    <xf numFmtId="3" fontId="44" fillId="0" borderId="0" xfId="10" applyNumberFormat="1" applyAlignment="1">
      <alignment horizontal="center"/>
    </xf>
    <xf numFmtId="0" fontId="36" fillId="6" borderId="66" xfId="0" applyFont="1" applyFill="1" applyBorder="1" applyAlignment="1" applyProtection="1">
      <alignment horizontal="center"/>
      <protection locked="0"/>
    </xf>
    <xf numFmtId="0" fontId="36" fillId="6" borderId="63" xfId="0" applyFont="1" applyFill="1" applyBorder="1" applyAlignment="1" applyProtection="1">
      <alignment horizontal="center"/>
      <protection locked="0"/>
    </xf>
    <xf numFmtId="0" fontId="17" fillId="3" borderId="58" xfId="0" applyFont="1" applyFill="1" applyBorder="1" applyAlignment="1">
      <alignment horizontal="center"/>
    </xf>
    <xf numFmtId="0" fontId="17" fillId="3" borderId="57" xfId="0" applyFont="1" applyFill="1" applyBorder="1" applyAlignment="1">
      <alignment horizontal="center"/>
    </xf>
    <xf numFmtId="166" fontId="17" fillId="4" borderId="58" xfId="0" applyNumberFormat="1" applyFont="1" applyFill="1" applyBorder="1" applyAlignment="1">
      <alignment horizontal="center"/>
    </xf>
    <xf numFmtId="166" fontId="17" fillId="4" borderId="0" xfId="0" applyNumberFormat="1" applyFont="1" applyFill="1" applyAlignment="1">
      <alignment horizontal="center"/>
    </xf>
    <xf numFmtId="166" fontId="17" fillId="4" borderId="56" xfId="0" applyNumberFormat="1" applyFont="1" applyFill="1" applyBorder="1" applyAlignment="1">
      <alignment horizontal="center"/>
    </xf>
    <xf numFmtId="0" fontId="17" fillId="3" borderId="0" xfId="0" applyFont="1" applyFill="1" applyAlignment="1">
      <alignment horizontal="center"/>
    </xf>
    <xf numFmtId="0" fontId="17" fillId="9" borderId="56" xfId="0" applyFont="1" applyFill="1" applyBorder="1" applyAlignment="1">
      <alignment horizontal="center"/>
    </xf>
    <xf numFmtId="0" fontId="17" fillId="9" borderId="55" xfId="0" applyFont="1" applyFill="1" applyBorder="1" applyAlignment="1">
      <alignment horizontal="center"/>
    </xf>
    <xf numFmtId="0" fontId="17" fillId="3" borderId="0" xfId="0" quotePrefix="1" applyFont="1" applyFill="1" applyAlignment="1">
      <alignment horizontal="center"/>
    </xf>
    <xf numFmtId="166" fontId="17" fillId="4" borderId="57" xfId="0" applyNumberFormat="1" applyFont="1" applyFill="1" applyBorder="1" applyAlignment="1">
      <alignment horizontal="center"/>
    </xf>
    <xf numFmtId="0" fontId="17" fillId="9" borderId="65" xfId="0" applyFont="1" applyFill="1" applyBorder="1" applyAlignment="1">
      <alignment horizontal="center" vertical="center"/>
    </xf>
    <xf numFmtId="0" fontId="17" fillId="8" borderId="26" xfId="0" applyFont="1" applyFill="1" applyBorder="1" applyAlignment="1">
      <alignment horizontal="center" vertical="center" wrapText="1"/>
    </xf>
    <xf numFmtId="1" fontId="12" fillId="0" borderId="29" xfId="0" applyNumberFormat="1" applyFont="1" applyBorder="1" applyAlignment="1" applyProtection="1">
      <alignment horizontal="center"/>
      <protection locked="0"/>
    </xf>
    <xf numFmtId="166" fontId="17" fillId="4" borderId="66" xfId="0" applyNumberFormat="1" applyFont="1" applyFill="1" applyBorder="1" applyAlignment="1">
      <alignment vertical="center" wrapText="1"/>
    </xf>
    <xf numFmtId="166" fontId="35" fillId="4" borderId="22" xfId="0" applyNumberFormat="1" applyFont="1" applyFill="1" applyBorder="1" applyAlignment="1">
      <alignment horizontal="center" vertical="center"/>
    </xf>
    <xf numFmtId="166" fontId="17" fillId="3" borderId="66" xfId="0" applyNumberFormat="1" applyFont="1" applyFill="1" applyBorder="1" applyAlignment="1">
      <alignment vertical="center" wrapText="1"/>
    </xf>
    <xf numFmtId="0" fontId="17" fillId="5" borderId="63" xfId="0" applyFont="1" applyFill="1" applyBorder="1" applyAlignment="1">
      <alignment horizontal="center"/>
    </xf>
    <xf numFmtId="0" fontId="17" fillId="5" borderId="59" xfId="0" applyFont="1" applyFill="1" applyBorder="1"/>
    <xf numFmtId="0" fontId="17" fillId="8" borderId="59" xfId="0" applyFont="1" applyFill="1" applyBorder="1"/>
    <xf numFmtId="0" fontId="17" fillId="8" borderId="63" xfId="0" applyFont="1" applyFill="1" applyBorder="1" applyAlignment="1">
      <alignment horizontal="center"/>
    </xf>
    <xf numFmtId="3" fontId="12" fillId="0" borderId="71" xfId="0" applyNumberFormat="1" applyFont="1" applyBorder="1" applyAlignment="1" applyProtection="1">
      <alignment horizontal="center"/>
      <protection locked="0"/>
    </xf>
    <xf numFmtId="3" fontId="12" fillId="6" borderId="49" xfId="0" applyNumberFormat="1" applyFont="1" applyFill="1" applyBorder="1" applyAlignment="1" applyProtection="1">
      <alignment horizontal="center"/>
      <protection locked="0"/>
    </xf>
    <xf numFmtId="2" fontId="17" fillId="9" borderId="66" xfId="0" applyNumberFormat="1" applyFont="1" applyFill="1" applyBorder="1" applyAlignment="1">
      <alignment horizontal="center"/>
    </xf>
    <xf numFmtId="3" fontId="12" fillId="0" borderId="77" xfId="0" applyNumberFormat="1" applyFont="1" applyBorder="1" applyAlignment="1" applyProtection="1">
      <alignment horizontal="center"/>
      <protection locked="0"/>
    </xf>
    <xf numFmtId="3" fontId="12" fillId="0" borderId="88" xfId="0" applyNumberFormat="1" applyFont="1" applyBorder="1" applyAlignment="1" applyProtection="1">
      <alignment horizontal="center"/>
      <protection locked="0"/>
    </xf>
    <xf numFmtId="0" fontId="9" fillId="0" borderId="74" xfId="0" applyFont="1" applyBorder="1" applyProtection="1">
      <protection locked="0"/>
    </xf>
    <xf numFmtId="0" fontId="9" fillId="0" borderId="77" xfId="0" applyFont="1" applyBorder="1" applyProtection="1">
      <protection locked="0"/>
    </xf>
    <xf numFmtId="0" fontId="9" fillId="0" borderId="68" xfId="0" applyFont="1" applyBorder="1" applyProtection="1">
      <protection locked="0"/>
    </xf>
    <xf numFmtId="0" fontId="9" fillId="0" borderId="28" xfId="0" applyFont="1" applyBorder="1" applyProtection="1">
      <protection locked="0"/>
    </xf>
    <xf numFmtId="0" fontId="9" fillId="0" borderId="28" xfId="0" applyFont="1" applyBorder="1" applyAlignment="1" applyProtection="1">
      <alignment horizontal="center"/>
      <protection locked="0"/>
    </xf>
    <xf numFmtId="0" fontId="9" fillId="0" borderId="87" xfId="0" applyFont="1" applyBorder="1" applyProtection="1">
      <protection locked="0"/>
    </xf>
    <xf numFmtId="0" fontId="9" fillId="0" borderId="88" xfId="0" applyFont="1" applyBorder="1" applyProtection="1">
      <protection locked="0"/>
    </xf>
    <xf numFmtId="1" fontId="38" fillId="0" borderId="29" xfId="0" applyNumberFormat="1" applyFont="1" applyBorder="1" applyAlignment="1" applyProtection="1">
      <alignment horizontal="center"/>
      <protection locked="0"/>
    </xf>
    <xf numFmtId="1" fontId="38" fillId="0" borderId="27" xfId="0" applyNumberFormat="1" applyFont="1" applyBorder="1" applyAlignment="1" applyProtection="1">
      <alignment horizontal="center"/>
      <protection locked="0"/>
    </xf>
    <xf numFmtId="1" fontId="38" fillId="0" borderId="50" xfId="0" applyNumberFormat="1" applyFont="1" applyBorder="1" applyAlignment="1" applyProtection="1">
      <alignment horizontal="center"/>
      <protection locked="0"/>
    </xf>
    <xf numFmtId="1" fontId="12" fillId="6" borderId="29" xfId="0" applyNumberFormat="1" applyFont="1" applyFill="1" applyBorder="1" applyAlignment="1" applyProtection="1">
      <alignment horizontal="center"/>
      <protection locked="0"/>
    </xf>
    <xf numFmtId="166" fontId="12" fillId="6" borderId="29" xfId="0" applyNumberFormat="1" applyFont="1" applyFill="1" applyBorder="1" applyAlignment="1" applyProtection="1">
      <alignment horizontal="center"/>
      <protection locked="0"/>
    </xf>
    <xf numFmtId="168" fontId="12" fillId="6" borderId="49" xfId="0" applyNumberFormat="1" applyFont="1" applyFill="1" applyBorder="1" applyAlignment="1" applyProtection="1">
      <alignment horizontal="center"/>
      <protection locked="0"/>
    </xf>
    <xf numFmtId="3" fontId="12" fillId="6" borderId="24" xfId="0" applyNumberFormat="1" applyFont="1" applyFill="1" applyBorder="1" applyAlignment="1" applyProtection="1">
      <alignment horizontal="center"/>
      <protection locked="0"/>
    </xf>
    <xf numFmtId="168" fontId="38" fillId="0" borderId="74" xfId="0" applyNumberFormat="1" applyFont="1" applyBorder="1" applyAlignment="1" applyProtection="1">
      <alignment horizontal="center"/>
      <protection locked="0"/>
    </xf>
    <xf numFmtId="168" fontId="38" fillId="0" borderId="68" xfId="0" applyNumberFormat="1" applyFont="1" applyBorder="1" applyAlignment="1" applyProtection="1">
      <alignment horizontal="center"/>
      <protection locked="0"/>
    </xf>
    <xf numFmtId="168" fontId="38" fillId="0" borderId="87" xfId="0" applyNumberFormat="1" applyFont="1" applyBorder="1" applyAlignment="1" applyProtection="1">
      <alignment horizontal="center"/>
      <protection locked="0"/>
    </xf>
    <xf numFmtId="3" fontId="12" fillId="2" borderId="29" xfId="0" applyNumberFormat="1" applyFont="1" applyFill="1" applyBorder="1" applyAlignment="1" applyProtection="1">
      <alignment horizontal="center"/>
      <protection locked="0"/>
    </xf>
    <xf numFmtId="3" fontId="12" fillId="2" borderId="27" xfId="0" applyNumberFormat="1" applyFont="1" applyFill="1" applyBorder="1" applyAlignment="1" applyProtection="1">
      <alignment horizontal="center"/>
      <protection locked="0"/>
    </xf>
    <xf numFmtId="3" fontId="12" fillId="2" borderId="50" xfId="0" applyNumberFormat="1" applyFont="1" applyFill="1" applyBorder="1" applyAlignment="1" applyProtection="1">
      <alignment horizontal="center"/>
      <protection locked="0"/>
    </xf>
    <xf numFmtId="166" fontId="12" fillId="0" borderId="27" xfId="0" applyNumberFormat="1" applyFont="1" applyBorder="1" applyAlignment="1" applyProtection="1">
      <alignment horizontal="center"/>
      <protection locked="0"/>
    </xf>
    <xf numFmtId="166" fontId="12" fillId="0" borderId="50" xfId="0" applyNumberFormat="1" applyFont="1" applyBorder="1" applyAlignment="1" applyProtection="1">
      <alignment horizontal="center"/>
      <protection locked="0"/>
    </xf>
    <xf numFmtId="166" fontId="9" fillId="0" borderId="29" xfId="0" applyNumberFormat="1" applyFont="1" applyBorder="1" applyProtection="1">
      <protection locked="0"/>
    </xf>
    <xf numFmtId="166" fontId="9" fillId="0" borderId="27" xfId="0" applyNumberFormat="1" applyFont="1" applyBorder="1" applyProtection="1">
      <protection locked="0"/>
    </xf>
    <xf numFmtId="166" fontId="9" fillId="0" borderId="50" xfId="0" applyNumberFormat="1" applyFont="1" applyBorder="1" applyProtection="1">
      <protection locked="0"/>
    </xf>
    <xf numFmtId="3" fontId="12" fillId="6" borderId="30" xfId="6" applyFont="1" applyFill="1" applyBorder="1" applyAlignment="1" applyProtection="1">
      <alignment horizontal="center"/>
      <protection locked="0"/>
    </xf>
    <xf numFmtId="2" fontId="9" fillId="0" borderId="74" xfId="0" applyNumberFormat="1" applyFont="1" applyBorder="1" applyProtection="1">
      <protection locked="0"/>
    </xf>
    <xf numFmtId="2" fontId="9" fillId="0" borderId="29" xfId="0" applyNumberFormat="1" applyFont="1" applyBorder="1" applyProtection="1">
      <protection locked="0"/>
    </xf>
    <xf numFmtId="2" fontId="9" fillId="0" borderId="68" xfId="0" applyNumberFormat="1" applyFont="1" applyBorder="1" applyProtection="1">
      <protection locked="0"/>
    </xf>
    <xf numFmtId="2" fontId="9" fillId="0" borderId="27" xfId="0" applyNumberFormat="1" applyFont="1" applyBorder="1" applyProtection="1">
      <protection locked="0"/>
    </xf>
    <xf numFmtId="2" fontId="9" fillId="0" borderId="87" xfId="0" applyNumberFormat="1" applyFont="1" applyBorder="1" applyProtection="1">
      <protection locked="0"/>
    </xf>
    <xf numFmtId="2" fontId="9" fillId="0" borderId="50" xfId="0" applyNumberFormat="1" applyFont="1" applyBorder="1" applyProtection="1">
      <protection locked="0"/>
    </xf>
    <xf numFmtId="0" fontId="1" fillId="6" borderId="0" xfId="0" applyFont="1" applyFill="1"/>
    <xf numFmtId="165" fontId="3" fillId="6" borderId="2" xfId="0" applyNumberFormat="1" applyFont="1" applyFill="1" applyBorder="1" applyAlignment="1">
      <alignment horizontal="right"/>
    </xf>
    <xf numFmtId="165" fontId="3" fillId="6" borderId="3" xfId="0" applyNumberFormat="1" applyFont="1" applyFill="1" applyBorder="1" applyAlignment="1">
      <alignment horizontal="right"/>
    </xf>
    <xf numFmtId="0" fontId="3" fillId="6" borderId="3" xfId="0" applyFont="1" applyFill="1" applyBorder="1" applyAlignment="1">
      <alignment horizontal="right"/>
    </xf>
    <xf numFmtId="0" fontId="3" fillId="6" borderId="4" xfId="0" applyFont="1" applyFill="1" applyBorder="1" applyAlignment="1">
      <alignment horizontal="right"/>
    </xf>
    <xf numFmtId="0" fontId="2" fillId="6" borderId="90" xfId="0" applyFont="1" applyFill="1" applyBorder="1" applyAlignment="1">
      <alignment horizontal="center" vertical="center"/>
    </xf>
    <xf numFmtId="165" fontId="16" fillId="7" borderId="2" xfId="0" applyNumberFormat="1" applyFont="1" applyFill="1" applyBorder="1" applyAlignment="1" applyProtection="1">
      <alignment horizontal="left" vertical="center" indent="1"/>
      <protection locked="0"/>
    </xf>
    <xf numFmtId="165" fontId="16" fillId="7" borderId="4" xfId="0" applyNumberFormat="1" applyFont="1" applyFill="1" applyBorder="1" applyAlignment="1" applyProtection="1">
      <alignment horizontal="left" vertical="center" indent="1"/>
      <protection locked="0"/>
    </xf>
    <xf numFmtId="0" fontId="2" fillId="6" borderId="91" xfId="0" applyFont="1" applyFill="1" applyBorder="1" applyAlignment="1">
      <alignment horizontal="center" vertical="center" wrapText="1"/>
    </xf>
    <xf numFmtId="0" fontId="2" fillId="6" borderId="80" xfId="0" applyFont="1" applyFill="1" applyBorder="1" applyAlignment="1">
      <alignment horizontal="center" vertical="center" wrapText="1"/>
    </xf>
    <xf numFmtId="0" fontId="2" fillId="6" borderId="80" xfId="0" applyFont="1" applyFill="1" applyBorder="1" applyAlignment="1">
      <alignment horizontal="center" vertical="center"/>
    </xf>
    <xf numFmtId="0" fontId="2" fillId="6" borderId="93" xfId="0" applyFont="1" applyFill="1" applyBorder="1" applyAlignment="1" applyProtection="1">
      <alignment horizontal="center" vertical="center"/>
      <protection locked="0"/>
    </xf>
    <xf numFmtId="0" fontId="2" fillId="6" borderId="81" xfId="0" applyFont="1" applyFill="1" applyBorder="1" applyAlignment="1" applyProtection="1">
      <alignment horizontal="center" vertical="center"/>
      <protection locked="0"/>
    </xf>
    <xf numFmtId="0" fontId="2" fillId="6" borderId="81" xfId="0" applyFont="1" applyFill="1" applyBorder="1" applyAlignment="1" applyProtection="1">
      <alignment horizontal="center" vertical="center" wrapText="1"/>
      <protection locked="0"/>
    </xf>
    <xf numFmtId="0" fontId="2" fillId="6" borderId="94" xfId="0" applyFont="1" applyFill="1" applyBorder="1" applyAlignment="1">
      <alignment horizontal="center" vertical="center"/>
    </xf>
    <xf numFmtId="3" fontId="1" fillId="0" borderId="33" xfId="0" applyNumberFormat="1" applyFont="1" applyBorder="1" applyAlignment="1" applyProtection="1">
      <alignment horizontal="center"/>
      <protection locked="0"/>
    </xf>
    <xf numFmtId="0" fontId="2" fillId="6" borderId="95" xfId="0" applyFont="1" applyFill="1" applyBorder="1" applyAlignment="1" applyProtection="1">
      <alignment horizontal="center" vertical="center"/>
      <protection locked="0"/>
    </xf>
    <xf numFmtId="0" fontId="2" fillId="6" borderId="89" xfId="0" applyFont="1" applyFill="1" applyBorder="1" applyAlignment="1" applyProtection="1">
      <alignment horizontal="center" vertical="center"/>
      <protection locked="0"/>
    </xf>
    <xf numFmtId="0" fontId="2" fillId="6" borderId="14" xfId="0" applyFont="1" applyFill="1" applyBorder="1" applyAlignment="1">
      <alignment horizontal="center" vertical="center" wrapText="1"/>
    </xf>
    <xf numFmtId="0" fontId="2" fillId="6" borderId="79" xfId="0" applyFont="1" applyFill="1" applyBorder="1" applyAlignment="1" applyProtection="1">
      <alignment horizontal="center" vertical="center"/>
      <protection locked="0"/>
    </xf>
    <xf numFmtId="0" fontId="0" fillId="0" borderId="39" xfId="0" applyBorder="1" applyAlignment="1" applyProtection="1">
      <alignment horizontal="center"/>
      <protection locked="0"/>
    </xf>
    <xf numFmtId="0" fontId="0" fillId="0" borderId="34" xfId="0" applyBorder="1" applyAlignment="1" applyProtection="1">
      <alignment horizontal="center"/>
      <protection locked="0"/>
    </xf>
    <xf numFmtId="0" fontId="0" fillId="0" borderId="42" xfId="0" applyBorder="1" applyAlignment="1" applyProtection="1">
      <alignment horizontal="center"/>
      <protection locked="0"/>
    </xf>
    <xf numFmtId="0" fontId="0" fillId="0" borderId="37" xfId="0" applyBorder="1" applyAlignment="1" applyProtection="1">
      <alignment horizontal="center"/>
      <protection locked="0"/>
    </xf>
    <xf numFmtId="2" fontId="0" fillId="0" borderId="31" xfId="0" applyNumberFormat="1" applyBorder="1" applyAlignment="1" applyProtection="1">
      <alignment horizontal="center"/>
      <protection locked="0"/>
    </xf>
    <xf numFmtId="168" fontId="0" fillId="0" borderId="43" xfId="0" applyNumberFormat="1" applyBorder="1" applyAlignment="1" applyProtection="1">
      <alignment horizontal="center"/>
      <protection locked="0"/>
    </xf>
    <xf numFmtId="3" fontId="0" fillId="0" borderId="43" xfId="0" applyNumberFormat="1" applyBorder="1" applyAlignment="1" applyProtection="1">
      <alignment horizontal="center"/>
      <protection locked="0"/>
    </xf>
    <xf numFmtId="0" fontId="0" fillId="0" borderId="44" xfId="0" applyBorder="1" applyAlignment="1" applyProtection="1">
      <alignment horizontal="center"/>
      <protection locked="0"/>
    </xf>
    <xf numFmtId="0" fontId="2" fillId="6" borderId="14" xfId="0" applyFont="1" applyFill="1" applyBorder="1" applyAlignment="1">
      <alignment horizontal="center" vertical="center"/>
    </xf>
    <xf numFmtId="165" fontId="3" fillId="6" borderId="9" xfId="0" applyNumberFormat="1" applyFont="1" applyFill="1" applyBorder="1" applyAlignment="1">
      <alignment horizontal="right"/>
    </xf>
    <xf numFmtId="0" fontId="2" fillId="6" borderId="6" xfId="0" applyFont="1" applyFill="1" applyBorder="1" applyProtection="1">
      <protection locked="0"/>
    </xf>
    <xf numFmtId="0" fontId="2" fillId="6" borderId="17" xfId="0" applyFont="1" applyFill="1" applyBorder="1" applyAlignment="1">
      <alignment wrapText="1"/>
    </xf>
    <xf numFmtId="0" fontId="2" fillId="6" borderId="6" xfId="0" applyFont="1" applyFill="1" applyBorder="1" applyAlignment="1">
      <alignment wrapText="1"/>
    </xf>
    <xf numFmtId="0" fontId="2" fillId="6" borderId="7" xfId="0" applyFont="1" applyFill="1" applyBorder="1" applyAlignment="1">
      <alignment wrapText="1"/>
    </xf>
    <xf numFmtId="0" fontId="2" fillId="6" borderId="96" xfId="0" applyFont="1" applyFill="1" applyBorder="1" applyAlignment="1">
      <alignment horizontal="center" vertical="center"/>
    </xf>
    <xf numFmtId="0" fontId="2" fillId="6" borderId="97" xfId="0" applyFont="1" applyFill="1" applyBorder="1" applyAlignment="1">
      <alignment horizontal="center" vertical="center"/>
    </xf>
    <xf numFmtId="0" fontId="2" fillId="0" borderId="0" xfId="10" applyFont="1"/>
    <xf numFmtId="0" fontId="43" fillId="0" borderId="0" xfId="9" applyFont="1" applyAlignment="1">
      <alignment horizontal="left" vertical="center"/>
    </xf>
    <xf numFmtId="0" fontId="48" fillId="15" borderId="2" xfId="9" applyFont="1" applyFill="1" applyBorder="1" applyAlignment="1">
      <alignment horizontal="left" vertical="center" wrapText="1"/>
    </xf>
    <xf numFmtId="0" fontId="2" fillId="14" borderId="100" xfId="9" applyFont="1" applyFill="1" applyBorder="1" applyAlignment="1">
      <alignment horizontal="center" vertical="center" wrapText="1"/>
    </xf>
    <xf numFmtId="3" fontId="46" fillId="13" borderId="102" xfId="10" applyNumberFormat="1" applyFont="1" applyFill="1" applyBorder="1" applyAlignment="1">
      <alignment horizontal="center"/>
    </xf>
    <xf numFmtId="3" fontId="46" fillId="13" borderId="94" xfId="10" applyNumberFormat="1" applyFont="1" applyFill="1" applyBorder="1" applyAlignment="1">
      <alignment horizontal="center"/>
    </xf>
    <xf numFmtId="3" fontId="44" fillId="0" borderId="39" xfId="10" applyNumberFormat="1" applyBorder="1" applyAlignment="1" applyProtection="1">
      <alignment horizontal="center"/>
      <protection locked="0"/>
    </xf>
    <xf numFmtId="3" fontId="44" fillId="0" borderId="34" xfId="10" applyNumberFormat="1" applyBorder="1" applyAlignment="1" applyProtection="1">
      <alignment horizontal="center"/>
      <protection locked="0"/>
    </xf>
    <xf numFmtId="3" fontId="46" fillId="13" borderId="42" xfId="10" applyNumberFormat="1" applyFont="1" applyFill="1" applyBorder="1" applyAlignment="1">
      <alignment horizontal="center"/>
    </xf>
    <xf numFmtId="3" fontId="44" fillId="0" borderId="31" xfId="10" applyNumberFormat="1" applyBorder="1" applyAlignment="1" applyProtection="1">
      <alignment horizontal="center"/>
      <protection locked="0"/>
    </xf>
    <xf numFmtId="3" fontId="44" fillId="0" borderId="35" xfId="10" applyNumberFormat="1" applyBorder="1" applyAlignment="1" applyProtection="1">
      <alignment horizontal="center"/>
      <protection locked="0"/>
    </xf>
    <xf numFmtId="3" fontId="46" fillId="13" borderId="37" xfId="10" applyNumberFormat="1" applyFont="1" applyFill="1" applyBorder="1" applyAlignment="1">
      <alignment horizontal="center"/>
    </xf>
    <xf numFmtId="3" fontId="44" fillId="0" borderId="41" xfId="10" applyNumberFormat="1" applyBorder="1" applyAlignment="1" applyProtection="1">
      <alignment horizontal="center"/>
      <protection locked="0"/>
    </xf>
    <xf numFmtId="3" fontId="44" fillId="0" borderId="43" xfId="10" applyNumberFormat="1" applyBorder="1" applyAlignment="1" applyProtection="1">
      <alignment horizontal="center"/>
      <protection locked="0"/>
    </xf>
    <xf numFmtId="3" fontId="46" fillId="13" borderId="44" xfId="10" applyNumberFormat="1" applyFont="1" applyFill="1" applyBorder="1" applyAlignment="1">
      <alignment horizontal="center"/>
    </xf>
    <xf numFmtId="3" fontId="44" fillId="0" borderId="42" xfId="10" applyNumberFormat="1" applyBorder="1" applyAlignment="1" applyProtection="1">
      <alignment horizontal="center"/>
      <protection locked="0"/>
    </xf>
    <xf numFmtId="3" fontId="44" fillId="0" borderId="37" xfId="10" applyNumberFormat="1" applyBorder="1" applyAlignment="1" applyProtection="1">
      <alignment horizontal="center"/>
      <protection locked="0"/>
    </xf>
    <xf numFmtId="3" fontId="44" fillId="0" borderId="44" xfId="10" applyNumberFormat="1" applyBorder="1" applyAlignment="1" applyProtection="1">
      <alignment horizontal="center"/>
      <protection locked="0"/>
    </xf>
    <xf numFmtId="3" fontId="46" fillId="13" borderId="92" xfId="10" applyNumberFormat="1" applyFont="1" applyFill="1" applyBorder="1" applyAlignment="1">
      <alignment horizontal="center"/>
    </xf>
    <xf numFmtId="169" fontId="0" fillId="0" borderId="42" xfId="0" applyNumberFormat="1" applyBorder="1" applyAlignment="1">
      <alignment horizontal="center"/>
    </xf>
    <xf numFmtId="169" fontId="0" fillId="0" borderId="38" xfId="0" applyNumberFormat="1" applyBorder="1" applyAlignment="1">
      <alignment horizontal="center"/>
    </xf>
    <xf numFmtId="169" fontId="0" fillId="0" borderId="32" xfId="0" applyNumberFormat="1" applyBorder="1" applyAlignment="1">
      <alignment horizontal="center"/>
    </xf>
    <xf numFmtId="169" fontId="0" fillId="0" borderId="1" xfId="0" applyNumberFormat="1" applyBorder="1" applyAlignment="1">
      <alignment horizontal="center"/>
    </xf>
    <xf numFmtId="0" fontId="46" fillId="16" borderId="103" xfId="10" applyFont="1" applyFill="1" applyBorder="1" applyAlignment="1">
      <alignment horizontal="center" vertical="center"/>
    </xf>
    <xf numFmtId="0" fontId="46" fillId="16" borderId="50" xfId="10" applyFont="1" applyFill="1" applyBorder="1" applyAlignment="1">
      <alignment horizontal="center" vertical="center"/>
    </xf>
    <xf numFmtId="0" fontId="46" fillId="16" borderId="104" xfId="10" applyFont="1" applyFill="1" applyBorder="1" applyAlignment="1">
      <alignment horizontal="center" vertical="center"/>
    </xf>
    <xf numFmtId="0" fontId="46" fillId="16" borderId="101" xfId="10" applyFont="1" applyFill="1" applyBorder="1" applyAlignment="1">
      <alignment horizontal="center" vertical="center"/>
    </xf>
    <xf numFmtId="0" fontId="46" fillId="16" borderId="27" xfId="10" applyFont="1" applyFill="1" applyBorder="1" applyAlignment="1">
      <alignment horizontal="center" vertical="center"/>
    </xf>
    <xf numFmtId="0" fontId="46" fillId="16" borderId="102" xfId="10" applyFont="1" applyFill="1" applyBorder="1" applyAlignment="1">
      <alignment horizontal="center" vertical="center"/>
    </xf>
    <xf numFmtId="0" fontId="46" fillId="16" borderId="99" xfId="10" applyFont="1" applyFill="1" applyBorder="1" applyAlignment="1">
      <alignment horizontal="center" vertical="center"/>
    </xf>
    <xf numFmtId="0" fontId="46" fillId="16" borderId="72" xfId="10" applyFont="1" applyFill="1" applyBorder="1" applyAlignment="1">
      <alignment horizontal="center" vertical="center"/>
    </xf>
    <xf numFmtId="0" fontId="46" fillId="16" borderId="93" xfId="10" applyFont="1" applyFill="1" applyBorder="1" applyAlignment="1">
      <alignment horizontal="center" vertical="center"/>
    </xf>
    <xf numFmtId="0" fontId="46" fillId="16" borderId="81" xfId="10" applyFont="1" applyFill="1" applyBorder="1" applyAlignment="1">
      <alignment horizontal="center" vertical="center"/>
    </xf>
    <xf numFmtId="0" fontId="46" fillId="16" borderId="94" xfId="10" applyFont="1" applyFill="1" applyBorder="1" applyAlignment="1">
      <alignment horizontal="center" vertical="center"/>
    </xf>
    <xf numFmtId="0" fontId="46" fillId="16" borderId="110" xfId="10" applyFont="1" applyFill="1" applyBorder="1" applyAlignment="1">
      <alignment horizontal="center" vertical="center"/>
    </xf>
    <xf numFmtId="3" fontId="46" fillId="13" borderId="34" xfId="10" applyNumberFormat="1" applyFont="1" applyFill="1" applyBorder="1" applyAlignment="1">
      <alignment horizontal="center"/>
    </xf>
    <xf numFmtId="3" fontId="46" fillId="13" borderId="35" xfId="10" applyNumberFormat="1" applyFont="1" applyFill="1" applyBorder="1" applyAlignment="1">
      <alignment horizontal="center"/>
    </xf>
    <xf numFmtId="3" fontId="46" fillId="13" borderId="43" xfId="10" applyNumberFormat="1" applyFont="1" applyFill="1" applyBorder="1" applyAlignment="1">
      <alignment horizontal="center"/>
    </xf>
    <xf numFmtId="165" fontId="49" fillId="15" borderId="2" xfId="11" applyNumberFormat="1" applyFont="1" applyFill="1" applyBorder="1" applyAlignment="1" applyProtection="1">
      <alignment horizontal="left" vertical="center" indent="1"/>
      <protection locked="0"/>
    </xf>
    <xf numFmtId="165" fontId="49" fillId="15" borderId="3" xfId="11" applyNumberFormat="1" applyFont="1" applyFill="1" applyBorder="1" applyAlignment="1" applyProtection="1">
      <alignment horizontal="left" vertical="center" indent="1"/>
      <protection locked="0"/>
    </xf>
    <xf numFmtId="165" fontId="49" fillId="15" borderId="4" xfId="11" applyNumberFormat="1" applyFont="1" applyFill="1" applyBorder="1" applyAlignment="1" applyProtection="1">
      <alignment horizontal="left" vertical="center" indent="1"/>
      <protection locked="0"/>
    </xf>
    <xf numFmtId="3" fontId="44" fillId="16" borderId="91" xfId="10" applyNumberFormat="1" applyFill="1" applyBorder="1" applyAlignment="1">
      <alignment horizontal="center"/>
    </xf>
    <xf numFmtId="3" fontId="44" fillId="16" borderId="80" xfId="10" applyNumberFormat="1" applyFill="1" applyBorder="1" applyAlignment="1">
      <alignment horizontal="center"/>
    </xf>
    <xf numFmtId="3" fontId="44" fillId="16" borderId="101" xfId="10" applyNumberFormat="1" applyFill="1" applyBorder="1" applyAlignment="1">
      <alignment horizontal="center"/>
    </xf>
    <xf numFmtId="3" fontId="44" fillId="16" borderId="27" xfId="10" applyNumberFormat="1" applyFill="1" applyBorder="1" applyAlignment="1">
      <alignment horizontal="center"/>
    </xf>
    <xf numFmtId="3" fontId="44" fillId="16" borderId="93" xfId="10" applyNumberFormat="1" applyFill="1" applyBorder="1" applyAlignment="1">
      <alignment horizontal="center"/>
    </xf>
    <xf numFmtId="3" fontId="44" fillId="16" borderId="81" xfId="10" applyNumberFormat="1" applyFill="1" applyBorder="1" applyAlignment="1">
      <alignment horizontal="center"/>
    </xf>
    <xf numFmtId="3" fontId="44" fillId="16" borderId="92" xfId="10" applyNumberFormat="1" applyFill="1" applyBorder="1" applyAlignment="1">
      <alignment horizontal="center"/>
    </xf>
    <xf numFmtId="3" fontId="44" fillId="16" borderId="102" xfId="10" applyNumberFormat="1" applyFill="1" applyBorder="1" applyAlignment="1">
      <alignment horizontal="center"/>
    </xf>
    <xf numFmtId="3" fontId="44" fillId="16" borderId="94" xfId="10" applyNumberFormat="1" applyFill="1" applyBorder="1" applyAlignment="1">
      <alignment horizontal="center"/>
    </xf>
    <xf numFmtId="165" fontId="45" fillId="13" borderId="2" xfId="10" applyNumberFormat="1" applyFont="1" applyFill="1" applyBorder="1" applyAlignment="1">
      <alignment horizontal="right"/>
    </xf>
    <xf numFmtId="165" fontId="45" fillId="13" borderId="3" xfId="10" applyNumberFormat="1" applyFont="1" applyFill="1" applyBorder="1" applyAlignment="1">
      <alignment horizontal="right"/>
    </xf>
    <xf numFmtId="0" fontId="45" fillId="13" borderId="3" xfId="10" applyFont="1" applyFill="1" applyBorder="1" applyAlignment="1">
      <alignment horizontal="right"/>
    </xf>
    <xf numFmtId="0" fontId="45" fillId="13" borderId="4" xfId="10" applyFont="1" applyFill="1" applyBorder="1" applyAlignment="1">
      <alignment horizontal="right"/>
    </xf>
    <xf numFmtId="0" fontId="2" fillId="14" borderId="98" xfId="9" applyFont="1" applyFill="1" applyBorder="1" applyAlignment="1">
      <alignment horizontal="center" vertical="center" wrapText="1"/>
    </xf>
    <xf numFmtId="0" fontId="48" fillId="15" borderId="48" xfId="9" applyFont="1" applyFill="1" applyBorder="1" applyAlignment="1">
      <alignment horizontal="left" vertical="center" wrapText="1"/>
    </xf>
    <xf numFmtId="1" fontId="12" fillId="6" borderId="29" xfId="5" applyNumberFormat="1" applyFont="1" applyFill="1" applyBorder="1" applyAlignment="1" applyProtection="1">
      <alignment horizontal="center"/>
      <protection locked="0"/>
    </xf>
    <xf numFmtId="0" fontId="50" fillId="17" borderId="22" xfId="0" applyFont="1" applyFill="1" applyBorder="1" applyAlignment="1">
      <alignment horizontal="center" vertical="center" wrapText="1"/>
    </xf>
    <xf numFmtId="0" fontId="50" fillId="17" borderId="111" xfId="0" applyFont="1" applyFill="1" applyBorder="1" applyAlignment="1">
      <alignment horizontal="center"/>
    </xf>
    <xf numFmtId="0" fontId="17" fillId="18" borderId="64" xfId="0" applyFont="1" applyFill="1" applyBorder="1"/>
    <xf numFmtId="0" fontId="17" fillId="18" borderId="22" xfId="0" applyFont="1" applyFill="1" applyBorder="1"/>
    <xf numFmtId="0" fontId="50" fillId="17" borderId="112" xfId="0" applyFont="1" applyFill="1" applyBorder="1" applyAlignment="1">
      <alignment horizontal="center"/>
    </xf>
    <xf numFmtId="0" fontId="17" fillId="18" borderId="66" xfId="0" applyFont="1" applyFill="1" applyBorder="1" applyAlignment="1">
      <alignment horizontal="center"/>
    </xf>
    <xf numFmtId="3" fontId="12" fillId="0" borderId="112" xfId="0" applyNumberFormat="1" applyFont="1" applyBorder="1" applyAlignment="1" applyProtection="1">
      <alignment horizontal="center"/>
      <protection locked="0"/>
    </xf>
    <xf numFmtId="2" fontId="12" fillId="2" borderId="68" xfId="0" applyNumberFormat="1" applyFont="1" applyFill="1" applyBorder="1" applyAlignment="1" applyProtection="1">
      <alignment horizontal="center"/>
      <protection locked="0"/>
    </xf>
    <xf numFmtId="2" fontId="12" fillId="2" borderId="27" xfId="0" applyNumberFormat="1" applyFont="1" applyFill="1" applyBorder="1" applyAlignment="1" applyProtection="1">
      <alignment horizontal="center"/>
      <protection locked="0"/>
    </xf>
    <xf numFmtId="2" fontId="12" fillId="2" borderId="28" xfId="0" applyNumberFormat="1" applyFont="1" applyFill="1" applyBorder="1" applyAlignment="1" applyProtection="1">
      <alignment horizontal="center"/>
      <protection locked="0"/>
    </xf>
    <xf numFmtId="3" fontId="12" fillId="0" borderId="113" xfId="0" applyNumberFormat="1" applyFont="1" applyBorder="1" applyAlignment="1" applyProtection="1">
      <alignment horizontal="center"/>
      <protection locked="0"/>
    </xf>
    <xf numFmtId="1" fontId="12" fillId="2" borderId="68" xfId="0" applyNumberFormat="1" applyFont="1" applyFill="1" applyBorder="1" applyAlignment="1" applyProtection="1">
      <alignment horizontal="center"/>
      <protection locked="0"/>
    </xf>
    <xf numFmtId="1" fontId="12" fillId="2" borderId="28" xfId="0" applyNumberFormat="1" applyFont="1" applyFill="1" applyBorder="1" applyAlignment="1" applyProtection="1">
      <alignment horizontal="center"/>
      <protection locked="0"/>
    </xf>
    <xf numFmtId="3" fontId="12" fillId="0" borderId="114" xfId="0" applyNumberFormat="1" applyFont="1" applyBorder="1" applyAlignment="1" applyProtection="1">
      <alignment horizontal="center"/>
      <protection locked="0"/>
    </xf>
    <xf numFmtId="2" fontId="12" fillId="6" borderId="23" xfId="0" applyNumberFormat="1" applyFont="1" applyFill="1" applyBorder="1" applyAlignment="1" applyProtection="1">
      <alignment horizontal="center"/>
      <protection locked="0"/>
    </xf>
    <xf numFmtId="2" fontId="12" fillId="6" borderId="25" xfId="0" applyNumberFormat="1" applyFont="1" applyFill="1" applyBorder="1" applyAlignment="1" applyProtection="1">
      <alignment horizontal="center"/>
      <protection locked="0"/>
    </xf>
    <xf numFmtId="2" fontId="12" fillId="6" borderId="24" xfId="0" applyNumberFormat="1" applyFont="1" applyFill="1" applyBorder="1" applyAlignment="1" applyProtection="1">
      <alignment horizontal="center"/>
      <protection locked="0"/>
    </xf>
    <xf numFmtId="2" fontId="12" fillId="6" borderId="46" xfId="0" applyNumberFormat="1" applyFont="1" applyFill="1" applyBorder="1" applyAlignment="1" applyProtection="1">
      <alignment horizontal="center"/>
      <protection locked="0"/>
    </xf>
    <xf numFmtId="2" fontId="12" fillId="6" borderId="51" xfId="0" applyNumberFormat="1" applyFont="1" applyFill="1" applyBorder="1" applyAlignment="1" applyProtection="1">
      <alignment horizontal="center"/>
      <protection locked="0"/>
    </xf>
    <xf numFmtId="2" fontId="12" fillId="6" borderId="27" xfId="0" applyNumberFormat="1" applyFont="1" applyFill="1" applyBorder="1" applyAlignment="1" applyProtection="1">
      <alignment horizontal="center"/>
      <protection locked="0"/>
    </xf>
    <xf numFmtId="2" fontId="12" fillId="6" borderId="28" xfId="0" applyNumberFormat="1" applyFont="1" applyFill="1" applyBorder="1" applyAlignment="1" applyProtection="1">
      <alignment horizontal="center"/>
      <protection locked="0"/>
    </xf>
    <xf numFmtId="2" fontId="12" fillId="6" borderId="47" xfId="6" applyNumberFormat="1" applyFont="1" applyFill="1" applyBorder="1" applyAlignment="1" applyProtection="1">
      <alignment horizontal="center"/>
      <protection locked="0"/>
    </xf>
    <xf numFmtId="2" fontId="12" fillId="6" borderId="30" xfId="6" applyNumberFormat="1" applyFont="1" applyFill="1" applyBorder="1" applyAlignment="1" applyProtection="1">
      <alignment horizontal="center"/>
      <protection locked="0"/>
    </xf>
    <xf numFmtId="0" fontId="17" fillId="6" borderId="46" xfId="0" applyFont="1" applyFill="1" applyBorder="1" applyAlignment="1">
      <alignment horizontal="centerContinuous"/>
    </xf>
    <xf numFmtId="0" fontId="17" fillId="6" borderId="27" xfId="0" applyFont="1" applyFill="1" applyBorder="1" applyAlignment="1">
      <alignment horizontal="centerContinuous"/>
    </xf>
    <xf numFmtId="0" fontId="29" fillId="6" borderId="27" xfId="0" applyFont="1" applyFill="1" applyBorder="1" applyAlignment="1">
      <alignment horizontal="centerContinuous"/>
    </xf>
    <xf numFmtId="3" fontId="1" fillId="0" borderId="0" xfId="0" applyNumberFormat="1" applyFont="1" applyAlignment="1">
      <alignment horizontal="center"/>
    </xf>
    <xf numFmtId="166" fontId="0" fillId="0" borderId="33" xfId="0" applyNumberFormat="1" applyBorder="1" applyAlignment="1" applyProtection="1">
      <alignment horizontal="center"/>
      <protection locked="0"/>
    </xf>
    <xf numFmtId="1" fontId="0" fillId="0" borderId="33" xfId="0" applyNumberFormat="1" applyBorder="1" applyAlignment="1" applyProtection="1">
      <alignment horizontal="center"/>
      <protection locked="0"/>
    </xf>
    <xf numFmtId="0" fontId="28" fillId="6" borderId="25" xfId="0" applyFont="1" applyFill="1" applyBorder="1" applyAlignment="1">
      <alignment horizontal="centerContinuous"/>
    </xf>
    <xf numFmtId="0" fontId="28" fillId="6" borderId="29" xfId="0" applyFont="1" applyFill="1" applyBorder="1" applyAlignment="1">
      <alignment horizontal="centerContinuous"/>
    </xf>
    <xf numFmtId="0" fontId="28" fillId="6" borderId="27" xfId="0" applyFont="1" applyFill="1" applyBorder="1" applyAlignment="1">
      <alignment horizontal="centerContinuous"/>
    </xf>
    <xf numFmtId="0" fontId="17" fillId="6" borderId="47" xfId="0" applyFont="1" applyFill="1" applyBorder="1" applyAlignment="1">
      <alignment horizontal="centerContinuous"/>
    </xf>
    <xf numFmtId="0" fontId="1" fillId="0" borderId="29" xfId="0" applyFont="1" applyBorder="1" applyProtection="1">
      <protection locked="0"/>
    </xf>
    <xf numFmtId="1" fontId="12" fillId="2" borderId="27" xfId="0" applyNumberFormat="1" applyFont="1" applyFill="1" applyBorder="1" applyAlignment="1" applyProtection="1">
      <alignment horizontal="center"/>
      <protection locked="0"/>
    </xf>
    <xf numFmtId="0" fontId="1" fillId="0" borderId="27" xfId="0" applyFont="1" applyBorder="1" applyProtection="1">
      <protection locked="0"/>
    </xf>
    <xf numFmtId="166" fontId="12" fillId="2" borderId="50" xfId="0" applyNumberFormat="1" applyFont="1" applyFill="1" applyBorder="1" applyAlignment="1" applyProtection="1">
      <alignment horizontal="center"/>
      <protection locked="0"/>
    </xf>
    <xf numFmtId="2" fontId="12" fillId="2" borderId="50" xfId="0" applyNumberFormat="1" applyFont="1" applyFill="1" applyBorder="1" applyAlignment="1" applyProtection="1">
      <alignment horizontal="center"/>
      <protection locked="0"/>
    </xf>
    <xf numFmtId="0" fontId="12" fillId="0" borderId="29" xfId="0" applyFont="1" applyBorder="1" applyAlignment="1" applyProtection="1">
      <alignment horizontal="center"/>
      <protection locked="0"/>
    </xf>
    <xf numFmtId="0" fontId="1" fillId="0" borderId="29" xfId="0" applyFont="1" applyBorder="1" applyAlignment="1" applyProtection="1">
      <alignment horizontal="center"/>
      <protection locked="0"/>
    </xf>
    <xf numFmtId="0" fontId="1" fillId="0" borderId="50" xfId="0" applyFont="1" applyBorder="1" applyProtection="1">
      <protection locked="0"/>
    </xf>
    <xf numFmtId="0" fontId="52" fillId="0" borderId="27" xfId="0" applyFont="1" applyBorder="1" applyAlignment="1">
      <alignment horizontal="center"/>
    </xf>
    <xf numFmtId="0" fontId="2" fillId="6" borderId="10" xfId="0" applyFont="1" applyFill="1" applyBorder="1" applyProtection="1">
      <protection locked="0"/>
    </xf>
    <xf numFmtId="4" fontId="0" fillId="0" borderId="31" xfId="0" applyNumberFormat="1" applyBorder="1" applyAlignment="1" applyProtection="1">
      <alignment horizontal="center"/>
      <protection locked="0"/>
    </xf>
    <xf numFmtId="169" fontId="2" fillId="6" borderId="35" xfId="0" applyNumberFormat="1" applyFont="1" applyFill="1" applyBorder="1" applyAlignment="1">
      <alignment horizontal="center"/>
    </xf>
    <xf numFmtId="4" fontId="0" fillId="6" borderId="2" xfId="0" applyNumberFormat="1" applyFill="1" applyBorder="1" applyAlignment="1">
      <alignment horizontal="center"/>
    </xf>
    <xf numFmtId="167" fontId="2" fillId="6" borderId="35" xfId="0" applyNumberFormat="1" applyFont="1" applyFill="1" applyBorder="1" applyAlignment="1">
      <alignment horizontal="center"/>
    </xf>
    <xf numFmtId="4" fontId="0" fillId="6" borderId="3" xfId="0" applyNumberFormat="1" applyFill="1" applyBorder="1" applyAlignment="1">
      <alignment horizontal="center"/>
    </xf>
    <xf numFmtId="4" fontId="0" fillId="6" borderId="4" xfId="0" applyNumberFormat="1" applyFill="1" applyBorder="1" applyAlignment="1">
      <alignment horizontal="center"/>
    </xf>
    <xf numFmtId="4" fontId="0" fillId="0" borderId="52" xfId="0" applyNumberFormat="1" applyBorder="1" applyAlignment="1">
      <alignment horizontal="center"/>
    </xf>
    <xf numFmtId="4" fontId="0" fillId="0" borderId="53" xfId="0" applyNumberFormat="1" applyBorder="1" applyAlignment="1">
      <alignment horizontal="center"/>
    </xf>
    <xf numFmtId="168" fontId="0" fillId="0" borderId="0" xfId="0" applyNumberFormat="1" applyAlignment="1">
      <alignment horizontal="center"/>
    </xf>
    <xf numFmtId="168" fontId="0" fillId="0" borderId="21" xfId="0" applyNumberFormat="1" applyBorder="1" applyAlignment="1">
      <alignment horizontal="center"/>
    </xf>
    <xf numFmtId="168" fontId="0" fillId="0" borderId="5" xfId="0" applyNumberFormat="1" applyBorder="1" applyAlignment="1">
      <alignment horizontal="center"/>
    </xf>
    <xf numFmtId="168" fontId="0" fillId="0" borderId="53" xfId="0" applyNumberFormat="1" applyBorder="1" applyAlignment="1" applyProtection="1">
      <alignment horizontal="center"/>
      <protection locked="0"/>
    </xf>
    <xf numFmtId="0" fontId="3" fillId="6" borderId="4" xfId="0" applyFont="1" applyFill="1" applyBorder="1" applyAlignment="1">
      <alignment horizontal="left"/>
    </xf>
    <xf numFmtId="3" fontId="0" fillId="0" borderId="13" xfId="0" applyNumberFormat="1" applyBorder="1" applyAlignment="1">
      <alignment horizontal="center"/>
    </xf>
    <xf numFmtId="3" fontId="0" fillId="0" borderId="48" xfId="0" applyNumberFormat="1" applyBorder="1" applyAlignment="1">
      <alignment horizontal="center"/>
    </xf>
    <xf numFmtId="168" fontId="0" fillId="0" borderId="36" xfId="0" applyNumberFormat="1" applyBorder="1" applyAlignment="1">
      <alignment horizontal="center"/>
    </xf>
    <xf numFmtId="168" fontId="0" fillId="0" borderId="13" xfId="0" applyNumberFormat="1" applyBorder="1" applyAlignment="1">
      <alignment horizontal="center"/>
    </xf>
    <xf numFmtId="167" fontId="0" fillId="0" borderId="37" xfId="0" applyNumberFormat="1" applyBorder="1" applyAlignment="1" applyProtection="1">
      <alignment horizontal="center"/>
      <protection locked="0"/>
    </xf>
    <xf numFmtId="169" fontId="0" fillId="0" borderId="52" xfId="0" applyNumberFormat="1" applyBorder="1" applyAlignment="1" applyProtection="1">
      <alignment horizontal="center"/>
      <protection locked="0"/>
    </xf>
    <xf numFmtId="167" fontId="0" fillId="0" borderId="52" xfId="0" applyNumberFormat="1" applyBorder="1" applyAlignment="1" applyProtection="1">
      <alignment horizontal="center"/>
      <protection locked="0"/>
    </xf>
    <xf numFmtId="0" fontId="0" fillId="0" borderId="52" xfId="0" applyBorder="1" applyAlignment="1" applyProtection="1">
      <alignment horizontal="center"/>
      <protection locked="0"/>
    </xf>
    <xf numFmtId="2" fontId="0" fillId="0" borderId="37" xfId="0" applyNumberFormat="1" applyBorder="1" applyAlignment="1" applyProtection="1">
      <alignment horizontal="center"/>
      <protection locked="0"/>
    </xf>
    <xf numFmtId="4" fontId="0" fillId="0" borderId="37" xfId="0" applyNumberFormat="1" applyBorder="1" applyAlignment="1" applyProtection="1">
      <alignment horizontal="center"/>
      <protection locked="0"/>
    </xf>
    <xf numFmtId="4" fontId="0" fillId="0" borderId="32" xfId="0" applyNumberFormat="1" applyBorder="1" applyAlignment="1" applyProtection="1">
      <alignment horizontal="center"/>
      <protection locked="0"/>
    </xf>
    <xf numFmtId="4" fontId="0" fillId="0" borderId="37" xfId="0" applyNumberFormat="1" applyBorder="1" applyAlignment="1">
      <alignment horizontal="center"/>
    </xf>
    <xf numFmtId="4" fontId="0" fillId="0" borderId="44" xfId="0" applyNumberFormat="1" applyBorder="1" applyAlignment="1">
      <alignment horizontal="center"/>
    </xf>
    <xf numFmtId="0" fontId="3" fillId="0" borderId="0" xfId="7" applyFont="1" applyProtection="1">
      <protection locked="0"/>
    </xf>
    <xf numFmtId="0" fontId="1" fillId="0" borderId="0" xfId="7" applyProtection="1">
      <protection locked="0"/>
    </xf>
    <xf numFmtId="0" fontId="1" fillId="0" borderId="0" xfId="7"/>
    <xf numFmtId="0" fontId="3" fillId="0" borderId="0" xfId="7" applyFont="1"/>
    <xf numFmtId="14" fontId="2" fillId="6" borderId="27" xfId="7" applyNumberFormat="1" applyFont="1" applyFill="1" applyBorder="1" applyAlignment="1">
      <alignment horizontal="center"/>
    </xf>
    <xf numFmtId="0" fontId="2" fillId="6" borderId="27" xfId="7" applyFont="1" applyFill="1" applyBorder="1" applyAlignment="1">
      <alignment horizontal="center"/>
    </xf>
    <xf numFmtId="14" fontId="1" fillId="0" borderId="27" xfId="7" applyNumberFormat="1" applyBorder="1" applyAlignment="1">
      <alignment horizontal="center"/>
    </xf>
    <xf numFmtId="0" fontId="1" fillId="0" borderId="27" xfId="7" applyBorder="1" applyAlignment="1">
      <alignment horizontal="center"/>
    </xf>
    <xf numFmtId="0" fontId="46" fillId="20" borderId="118" xfId="12" applyFont="1" applyFill="1" applyBorder="1" applyAlignment="1">
      <alignment horizontal="center" vertical="center" wrapText="1"/>
    </xf>
    <xf numFmtId="0" fontId="46" fillId="20" borderId="119" xfId="12" applyFont="1" applyFill="1" applyBorder="1" applyAlignment="1">
      <alignment horizontal="center" vertical="center" wrapText="1"/>
    </xf>
    <xf numFmtId="0" fontId="46" fillId="20" borderId="120" xfId="12" applyFont="1" applyFill="1" applyBorder="1" applyAlignment="1">
      <alignment horizontal="center" vertical="center" wrapText="1"/>
    </xf>
    <xf numFmtId="0" fontId="46" fillId="20" borderId="121" xfId="12" applyFont="1" applyFill="1" applyBorder="1" applyAlignment="1" applyProtection="1">
      <alignment horizontal="center" vertical="center" wrapText="1"/>
      <protection locked="0"/>
    </xf>
    <xf numFmtId="0" fontId="46" fillId="20" borderId="117" xfId="12" applyFont="1" applyFill="1" applyBorder="1" applyAlignment="1" applyProtection="1">
      <alignment horizontal="center" vertical="center"/>
      <protection locked="0"/>
    </xf>
    <xf numFmtId="0" fontId="46" fillId="20" borderId="123" xfId="12" applyFont="1" applyFill="1" applyBorder="1" applyAlignment="1">
      <alignment horizontal="center" vertical="center"/>
    </xf>
    <xf numFmtId="0" fontId="46" fillId="20" borderId="124" xfId="12" applyFont="1" applyFill="1" applyBorder="1" applyAlignment="1">
      <alignment horizontal="center" vertical="center"/>
    </xf>
    <xf numFmtId="0" fontId="46" fillId="20" borderId="125" xfId="12" applyFont="1" applyFill="1" applyBorder="1" applyAlignment="1">
      <alignment horizontal="center" vertical="center"/>
    </xf>
    <xf numFmtId="4" fontId="44" fillId="0" borderId="126" xfId="12" quotePrefix="1" applyNumberFormat="1" applyBorder="1" applyAlignment="1" applyProtection="1">
      <alignment horizontal="center"/>
      <protection locked="0"/>
    </xf>
    <xf numFmtId="3" fontId="44" fillId="0" borderId="128" xfId="12" applyNumberFormat="1" applyBorder="1" applyAlignment="1" applyProtection="1">
      <alignment horizontal="center"/>
      <protection locked="0"/>
    </xf>
    <xf numFmtId="3" fontId="44" fillId="0" borderId="129" xfId="12" applyNumberFormat="1" applyBorder="1" applyAlignment="1" applyProtection="1">
      <alignment horizontal="center"/>
      <protection locked="0"/>
    </xf>
    <xf numFmtId="168" fontId="44" fillId="0" borderId="127" xfId="12" applyNumberFormat="1" applyBorder="1" applyAlignment="1" applyProtection="1">
      <alignment horizontal="center"/>
      <protection locked="0"/>
    </xf>
    <xf numFmtId="3" fontId="0" fillId="0" borderId="130" xfId="0" applyNumberFormat="1" applyBorder="1" applyAlignment="1" applyProtection="1">
      <alignment horizontal="center"/>
      <protection locked="0"/>
    </xf>
    <xf numFmtId="168" fontId="1" fillId="0" borderId="32" xfId="0" applyNumberFormat="1" applyFont="1" applyBorder="1" applyAlignment="1" applyProtection="1">
      <alignment horizontal="center"/>
      <protection locked="0"/>
    </xf>
    <xf numFmtId="168" fontId="0" fillId="0" borderId="52" xfId="0" applyNumberFormat="1" applyBorder="1" applyAlignment="1">
      <alignment horizontal="center"/>
    </xf>
    <xf numFmtId="168" fontId="0" fillId="0" borderId="53" xfId="0" applyNumberFormat="1" applyBorder="1" applyAlignment="1">
      <alignment horizontal="center"/>
    </xf>
    <xf numFmtId="3" fontId="0" fillId="0" borderId="36" xfId="0" applyNumberFormat="1" applyBorder="1" applyAlignment="1">
      <alignment horizontal="center"/>
    </xf>
    <xf numFmtId="3" fontId="0" fillId="0" borderId="37" xfId="0" applyNumberFormat="1" applyBorder="1" applyAlignment="1">
      <alignment horizontal="center"/>
    </xf>
    <xf numFmtId="3" fontId="0" fillId="0" borderId="44" xfId="0" applyNumberFormat="1" applyBorder="1" applyAlignment="1">
      <alignment horizontal="center"/>
    </xf>
    <xf numFmtId="4" fontId="0" fillId="0" borderId="33" xfId="0" applyNumberFormat="1" applyBorder="1" applyAlignment="1">
      <alignment horizontal="center"/>
    </xf>
    <xf numFmtId="3" fontId="0" fillId="0" borderId="42" xfId="0" applyNumberFormat="1" applyBorder="1" applyAlignment="1">
      <alignment horizontal="center"/>
    </xf>
    <xf numFmtId="4" fontId="0" fillId="0" borderId="32" xfId="0" applyNumberFormat="1" applyBorder="1" applyAlignment="1">
      <alignment horizontal="center"/>
    </xf>
    <xf numFmtId="166" fontId="12" fillId="2" borderId="27" xfId="0" applyNumberFormat="1" applyFont="1" applyFill="1" applyBorder="1" applyAlignment="1" applyProtection="1">
      <alignment horizontal="center"/>
      <protection locked="0"/>
    </xf>
    <xf numFmtId="2" fontId="1" fillId="0" borderId="27" xfId="0" applyNumberFormat="1" applyFont="1" applyBorder="1" applyProtection="1">
      <protection locked="0"/>
    </xf>
    <xf numFmtId="0" fontId="1" fillId="0" borderId="27" xfId="0" applyFont="1" applyBorder="1" applyAlignment="1" applyProtection="1">
      <alignment horizontal="center"/>
      <protection locked="0"/>
    </xf>
    <xf numFmtId="0" fontId="1" fillId="0" borderId="50" xfId="0" applyFont="1" applyBorder="1" applyAlignment="1" applyProtection="1">
      <alignment horizontal="center"/>
      <protection locked="0"/>
    </xf>
    <xf numFmtId="0" fontId="12" fillId="0" borderId="29" xfId="0" applyFont="1" applyBorder="1" applyProtection="1">
      <protection locked="0"/>
    </xf>
    <xf numFmtId="0" fontId="12" fillId="0" borderId="27" xfId="0" applyFont="1" applyBorder="1" applyAlignment="1" applyProtection="1">
      <alignment horizontal="center"/>
      <protection locked="0"/>
    </xf>
    <xf numFmtId="0" fontId="12" fillId="0" borderId="27" xfId="0" applyFont="1" applyBorder="1" applyProtection="1">
      <protection locked="0"/>
    </xf>
    <xf numFmtId="2" fontId="12" fillId="0" borderId="29" xfId="5" applyNumberFormat="1" applyFont="1" applyFill="1" applyBorder="1" applyAlignment="1" applyProtection="1">
      <alignment horizontal="center"/>
      <protection locked="0"/>
    </xf>
    <xf numFmtId="2" fontId="1" fillId="0" borderId="27" xfId="0" applyNumberFormat="1" applyFont="1" applyBorder="1" applyAlignment="1" applyProtection="1">
      <alignment horizontal="center"/>
      <protection locked="0"/>
    </xf>
    <xf numFmtId="0" fontId="12" fillId="0" borderId="50" xfId="0" applyFont="1" applyBorder="1" applyProtection="1">
      <protection locked="0"/>
    </xf>
    <xf numFmtId="0" fontId="52" fillId="0" borderId="47" xfId="0" applyFont="1" applyBorder="1" applyAlignment="1">
      <alignment horizontal="center"/>
    </xf>
    <xf numFmtId="1" fontId="12" fillId="2" borderId="50" xfId="0" applyNumberFormat="1" applyFont="1" applyFill="1" applyBorder="1" applyAlignment="1" applyProtection="1">
      <alignment horizontal="center"/>
      <protection locked="0"/>
    </xf>
    <xf numFmtId="1" fontId="12" fillId="0" borderId="50" xfId="0" applyNumberFormat="1" applyFont="1" applyBorder="1" applyAlignment="1" applyProtection="1">
      <alignment horizontal="center"/>
      <protection locked="0"/>
    </xf>
    <xf numFmtId="0" fontId="1" fillId="0" borderId="0" xfId="0" applyFont="1" applyProtection="1">
      <protection locked="0"/>
    </xf>
    <xf numFmtId="14" fontId="0" fillId="0" borderId="27" xfId="0" applyNumberFormat="1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166" fontId="0" fillId="0" borderId="35" xfId="0" applyNumberFormat="1" applyBorder="1" applyAlignment="1" applyProtection="1">
      <alignment horizontal="center"/>
      <protection locked="0"/>
    </xf>
    <xf numFmtId="4" fontId="0" fillId="0" borderId="38" xfId="0" applyNumberFormat="1" applyBorder="1" applyAlignment="1" applyProtection="1">
      <alignment horizontal="center"/>
      <protection locked="0"/>
    </xf>
    <xf numFmtId="4" fontId="0" fillId="0" borderId="1" xfId="0" applyNumberFormat="1" applyBorder="1" applyAlignment="1" applyProtection="1">
      <alignment horizontal="center"/>
      <protection locked="0"/>
    </xf>
    <xf numFmtId="4" fontId="44" fillId="0" borderId="127" xfId="12" applyNumberFormat="1" applyBorder="1" applyAlignment="1" applyProtection="1">
      <alignment horizontal="center"/>
      <protection locked="0"/>
    </xf>
    <xf numFmtId="2" fontId="17" fillId="8" borderId="26" xfId="0" applyNumberFormat="1" applyFont="1" applyFill="1" applyBorder="1" applyAlignment="1">
      <alignment horizontal="center" vertical="center"/>
    </xf>
    <xf numFmtId="2" fontId="17" fillId="8" borderId="65" xfId="0" applyNumberFormat="1" applyFont="1" applyFill="1" applyBorder="1" applyAlignment="1">
      <alignment horizontal="center" vertical="center"/>
    </xf>
    <xf numFmtId="0" fontId="18" fillId="0" borderId="64" xfId="0" applyFont="1" applyBorder="1" applyAlignment="1">
      <alignment horizontal="center" vertical="center"/>
    </xf>
    <xf numFmtId="0" fontId="18" fillId="0" borderId="26" xfId="0" applyFont="1" applyBorder="1" applyAlignment="1">
      <alignment horizontal="center" vertical="center"/>
    </xf>
    <xf numFmtId="0" fontId="18" fillId="0" borderId="85" xfId="0" applyFont="1" applyBorder="1" applyAlignment="1">
      <alignment horizontal="center" vertical="center"/>
    </xf>
    <xf numFmtId="0" fontId="18" fillId="0" borderId="65" xfId="0" applyFont="1" applyBorder="1" applyAlignment="1">
      <alignment horizontal="center" vertical="center"/>
    </xf>
    <xf numFmtId="0" fontId="23" fillId="6" borderId="66" xfId="0" applyFont="1" applyFill="1" applyBorder="1" applyAlignment="1" applyProtection="1">
      <alignment horizontal="center"/>
      <protection locked="0"/>
    </xf>
    <xf numFmtId="0" fontId="23" fillId="6" borderId="63" xfId="0" applyFont="1" applyFill="1" applyBorder="1" applyAlignment="1" applyProtection="1">
      <alignment horizontal="center"/>
      <protection locked="0"/>
    </xf>
    <xf numFmtId="0" fontId="17" fillId="3" borderId="58" xfId="0" applyFont="1" applyFill="1" applyBorder="1" applyAlignment="1">
      <alignment horizontal="center"/>
    </xf>
    <xf numFmtId="0" fontId="17" fillId="3" borderId="0" xfId="0" applyFont="1" applyFill="1" applyAlignment="1">
      <alignment horizontal="center"/>
    </xf>
    <xf numFmtId="0" fontId="35" fillId="8" borderId="60" xfId="0" applyFont="1" applyFill="1" applyBorder="1"/>
    <xf numFmtId="0" fontId="35" fillId="8" borderId="62" xfId="0" applyFont="1" applyFill="1" applyBorder="1"/>
    <xf numFmtId="0" fontId="0" fillId="0" borderId="62" xfId="0" applyBorder="1"/>
    <xf numFmtId="0" fontId="0" fillId="0" borderId="61" xfId="0" applyBorder="1"/>
    <xf numFmtId="0" fontId="17" fillId="9" borderId="59" xfId="0" applyFont="1" applyFill="1" applyBorder="1" applyAlignment="1">
      <alignment horizontal="center"/>
    </xf>
    <xf numFmtId="0" fontId="36" fillId="6" borderId="66" xfId="0" applyFont="1" applyFill="1" applyBorder="1" applyAlignment="1" applyProtection="1">
      <alignment horizontal="center"/>
      <protection locked="0"/>
    </xf>
    <xf numFmtId="0" fontId="36" fillId="6" borderId="63" xfId="0" applyFont="1" applyFill="1" applyBorder="1" applyAlignment="1" applyProtection="1">
      <alignment horizontal="center"/>
      <protection locked="0"/>
    </xf>
    <xf numFmtId="166" fontId="17" fillId="4" borderId="58" xfId="0" applyNumberFormat="1" applyFont="1" applyFill="1" applyBorder="1" applyAlignment="1">
      <alignment horizontal="center"/>
    </xf>
    <xf numFmtId="166" fontId="17" fillId="4" borderId="57" xfId="0" applyNumberFormat="1" applyFont="1" applyFill="1" applyBorder="1" applyAlignment="1">
      <alignment horizontal="center"/>
    </xf>
    <xf numFmtId="166" fontId="17" fillId="3" borderId="56" xfId="0" applyNumberFormat="1" applyFont="1" applyFill="1" applyBorder="1" applyAlignment="1">
      <alignment horizontal="center" vertical="center" wrapText="1"/>
    </xf>
    <xf numFmtId="166" fontId="17" fillId="3" borderId="60" xfId="0" applyNumberFormat="1" applyFont="1" applyFill="1" applyBorder="1" applyAlignment="1">
      <alignment horizontal="center" vertical="center" wrapText="1"/>
    </xf>
    <xf numFmtId="0" fontId="23" fillId="6" borderId="59" xfId="0" applyFont="1" applyFill="1" applyBorder="1" applyAlignment="1" applyProtection="1">
      <alignment horizontal="center"/>
      <protection locked="0"/>
    </xf>
    <xf numFmtId="0" fontId="17" fillId="3" borderId="56" xfId="0" quotePrefix="1" applyFont="1" applyFill="1" applyBorder="1" applyAlignment="1">
      <alignment horizontal="center"/>
    </xf>
    <xf numFmtId="0" fontId="17" fillId="3" borderId="85" xfId="0" quotePrefix="1" applyFont="1" applyFill="1" applyBorder="1" applyAlignment="1">
      <alignment horizontal="center"/>
    </xf>
    <xf numFmtId="0" fontId="17" fillId="3" borderId="55" xfId="0" quotePrefix="1" applyFont="1" applyFill="1" applyBorder="1" applyAlignment="1">
      <alignment horizontal="center"/>
    </xf>
    <xf numFmtId="0" fontId="17" fillId="0" borderId="64" xfId="0" applyFont="1" applyBorder="1" applyAlignment="1">
      <alignment horizontal="center" vertical="center"/>
    </xf>
    <xf numFmtId="0" fontId="17" fillId="0" borderId="26" xfId="0" applyFont="1" applyBorder="1" applyAlignment="1">
      <alignment horizontal="center" vertical="center"/>
    </xf>
    <xf numFmtId="0" fontId="17" fillId="8" borderId="75" xfId="0" applyFont="1" applyFill="1" applyBorder="1" applyAlignment="1">
      <alignment horizontal="center" wrapText="1"/>
    </xf>
    <xf numFmtId="0" fontId="17" fillId="8" borderId="86" xfId="0" applyFont="1" applyFill="1" applyBorder="1" applyAlignment="1">
      <alignment horizontal="center" wrapText="1"/>
    </xf>
    <xf numFmtId="0" fontId="1" fillId="0" borderId="83" xfId="0" applyFont="1" applyBorder="1" applyAlignment="1">
      <alignment horizontal="center" wrapText="1"/>
    </xf>
    <xf numFmtId="0" fontId="1" fillId="0" borderId="84" xfId="0" applyFont="1" applyBorder="1" applyAlignment="1">
      <alignment horizontal="center" wrapText="1"/>
    </xf>
    <xf numFmtId="0" fontId="17" fillId="9" borderId="64" xfId="0" applyFont="1" applyFill="1" applyBorder="1" applyAlignment="1">
      <alignment horizontal="center" vertical="center"/>
    </xf>
    <xf numFmtId="0" fontId="0" fillId="0" borderId="65" xfId="0" applyBorder="1" applyAlignment="1">
      <alignment horizontal="center" vertical="center"/>
    </xf>
    <xf numFmtId="9" fontId="23" fillId="6" borderId="66" xfId="0" applyNumberFormat="1" applyFont="1" applyFill="1" applyBorder="1" applyAlignment="1" applyProtection="1">
      <alignment horizontal="center"/>
      <protection locked="0"/>
    </xf>
    <xf numFmtId="0" fontId="17" fillId="3" borderId="56" xfId="0" applyFont="1" applyFill="1" applyBorder="1" applyAlignment="1">
      <alignment horizontal="center"/>
    </xf>
    <xf numFmtId="0" fontId="17" fillId="3" borderId="85" xfId="0" applyFont="1" applyFill="1" applyBorder="1" applyAlignment="1">
      <alignment horizontal="center"/>
    </xf>
    <xf numFmtId="0" fontId="17" fillId="3" borderId="55" xfId="0" applyFont="1" applyFill="1" applyBorder="1" applyAlignment="1">
      <alignment horizontal="center"/>
    </xf>
    <xf numFmtId="0" fontId="23" fillId="6" borderId="56" xfId="0" applyFont="1" applyFill="1" applyBorder="1" applyAlignment="1" applyProtection="1">
      <alignment horizontal="center"/>
      <protection locked="0"/>
    </xf>
    <xf numFmtId="0" fontId="23" fillId="6" borderId="60" xfId="0" applyFont="1" applyFill="1" applyBorder="1" applyAlignment="1" applyProtection="1">
      <alignment horizontal="center"/>
      <protection locked="0"/>
    </xf>
    <xf numFmtId="0" fontId="17" fillId="11" borderId="66" xfId="0" applyFont="1" applyFill="1" applyBorder="1" applyAlignment="1">
      <alignment horizontal="center" vertical="center"/>
    </xf>
    <xf numFmtId="0" fontId="17" fillId="11" borderId="63" xfId="0" applyFont="1" applyFill="1" applyBorder="1" applyAlignment="1">
      <alignment horizontal="center" vertical="center"/>
    </xf>
    <xf numFmtId="0" fontId="18" fillId="6" borderId="69" xfId="0" applyFont="1" applyFill="1" applyBorder="1" applyAlignment="1">
      <alignment horizontal="center"/>
    </xf>
    <xf numFmtId="0" fontId="18" fillId="6" borderId="70" xfId="0" applyFont="1" applyFill="1" applyBorder="1" applyAlignment="1">
      <alignment horizontal="center"/>
    </xf>
    <xf numFmtId="166" fontId="17" fillId="4" borderId="0" xfId="0" applyNumberFormat="1" applyFont="1" applyFill="1" applyAlignment="1">
      <alignment horizontal="center"/>
    </xf>
    <xf numFmtId="0" fontId="17" fillId="3" borderId="57" xfId="0" applyFont="1" applyFill="1" applyBorder="1" applyAlignment="1">
      <alignment horizontal="center"/>
    </xf>
    <xf numFmtId="0" fontId="26" fillId="10" borderId="56" xfId="0" applyFont="1" applyFill="1" applyBorder="1" applyAlignment="1">
      <alignment horizontal="center" vertical="center"/>
    </xf>
    <xf numFmtId="0" fontId="26" fillId="10" borderId="55" xfId="0" applyFont="1" applyFill="1" applyBorder="1" applyAlignment="1">
      <alignment horizontal="center" vertical="center"/>
    </xf>
    <xf numFmtId="0" fontId="17" fillId="0" borderId="0" xfId="0" applyFont="1" applyAlignment="1">
      <alignment horizontal="center"/>
    </xf>
    <xf numFmtId="0" fontId="10" fillId="0" borderId="0" xfId="0" applyFont="1" applyAlignment="1" applyProtection="1">
      <alignment horizontal="center"/>
      <protection locked="0"/>
    </xf>
    <xf numFmtId="0" fontId="10" fillId="0" borderId="0" xfId="0" applyFont="1" applyAlignment="1">
      <alignment horizontal="left"/>
    </xf>
    <xf numFmtId="0" fontId="10" fillId="0" borderId="62" xfId="0" applyFont="1" applyBorder="1" applyAlignment="1" applyProtection="1">
      <alignment horizontal="left"/>
      <protection locked="0"/>
    </xf>
    <xf numFmtId="166" fontId="17" fillId="4" borderId="56" xfId="0" applyNumberFormat="1" applyFont="1" applyFill="1" applyBorder="1" applyAlignment="1">
      <alignment horizontal="center"/>
    </xf>
    <xf numFmtId="166" fontId="17" fillId="4" borderId="55" xfId="0" applyNumberFormat="1" applyFont="1" applyFill="1" applyBorder="1" applyAlignment="1">
      <alignment horizontal="center"/>
    </xf>
    <xf numFmtId="166" fontId="17" fillId="4" borderId="85" xfId="0" applyNumberFormat="1" applyFont="1" applyFill="1" applyBorder="1" applyAlignment="1">
      <alignment horizontal="center"/>
    </xf>
    <xf numFmtId="166" fontId="17" fillId="3" borderId="66" xfId="0" applyNumberFormat="1" applyFont="1" applyFill="1" applyBorder="1" applyAlignment="1">
      <alignment horizontal="center" vertical="center" wrapText="1"/>
    </xf>
    <xf numFmtId="166" fontId="17" fillId="3" borderId="63" xfId="0" applyNumberFormat="1" applyFont="1" applyFill="1" applyBorder="1" applyAlignment="1">
      <alignment horizontal="center" vertical="center" wrapText="1"/>
    </xf>
    <xf numFmtId="0" fontId="23" fillId="6" borderId="55" xfId="0" applyFont="1" applyFill="1" applyBorder="1" applyAlignment="1" applyProtection="1">
      <alignment horizontal="center"/>
      <protection locked="0"/>
    </xf>
    <xf numFmtId="0" fontId="23" fillId="6" borderId="61" xfId="0" applyFont="1" applyFill="1" applyBorder="1" applyAlignment="1" applyProtection="1">
      <alignment horizontal="center"/>
      <protection locked="0"/>
    </xf>
    <xf numFmtId="2" fontId="17" fillId="9" borderId="59" xfId="0" applyNumberFormat="1" applyFont="1" applyFill="1" applyBorder="1" applyAlignment="1">
      <alignment horizontal="center" wrapText="1"/>
    </xf>
    <xf numFmtId="2" fontId="17" fillId="9" borderId="63" xfId="0" applyNumberFormat="1" applyFont="1" applyFill="1" applyBorder="1" applyAlignment="1">
      <alignment horizontal="center" wrapText="1"/>
    </xf>
    <xf numFmtId="0" fontId="17" fillId="18" borderId="56" xfId="0" applyFont="1" applyFill="1" applyBorder="1" applyAlignment="1">
      <alignment horizontal="center" vertical="center"/>
    </xf>
    <xf numFmtId="0" fontId="17" fillId="18" borderId="85" xfId="0" applyFont="1" applyFill="1" applyBorder="1" applyAlignment="1">
      <alignment horizontal="center" vertical="center"/>
    </xf>
    <xf numFmtId="0" fontId="17" fillId="18" borderId="55" xfId="0" applyFont="1" applyFill="1" applyBorder="1" applyAlignment="1">
      <alignment horizontal="center" vertical="center"/>
    </xf>
    <xf numFmtId="2" fontId="23" fillId="6" borderId="66" xfId="0" applyNumberFormat="1" applyFont="1" applyFill="1" applyBorder="1" applyAlignment="1" applyProtection="1">
      <alignment horizontal="center"/>
      <protection locked="0"/>
    </xf>
    <xf numFmtId="2" fontId="23" fillId="6" borderId="63" xfId="0" applyNumberFormat="1" applyFont="1" applyFill="1" applyBorder="1" applyAlignment="1" applyProtection="1">
      <alignment horizontal="center"/>
      <protection locked="0"/>
    </xf>
    <xf numFmtId="9" fontId="23" fillId="6" borderId="63" xfId="0" applyNumberFormat="1" applyFont="1" applyFill="1" applyBorder="1" applyAlignment="1" applyProtection="1">
      <alignment horizontal="center"/>
      <protection locked="0"/>
    </xf>
    <xf numFmtId="0" fontId="16" fillId="7" borderId="10" xfId="0" applyFont="1" applyFill="1" applyBorder="1" applyAlignment="1">
      <alignment horizontal="center"/>
    </xf>
    <xf numFmtId="0" fontId="16" fillId="7" borderId="12" xfId="0" applyFont="1" applyFill="1" applyBorder="1" applyAlignment="1">
      <alignment horizontal="center"/>
    </xf>
    <xf numFmtId="0" fontId="16" fillId="7" borderId="48" xfId="0" applyFont="1" applyFill="1" applyBorder="1" applyAlignment="1">
      <alignment horizontal="center"/>
    </xf>
    <xf numFmtId="0" fontId="16" fillId="7" borderId="45" xfId="0" applyFont="1" applyFill="1" applyBorder="1" applyAlignment="1">
      <alignment horizontal="center"/>
    </xf>
    <xf numFmtId="0" fontId="16" fillId="7" borderId="38" xfId="0" applyFont="1" applyFill="1" applyBorder="1" applyAlignment="1">
      <alignment horizontal="center"/>
    </xf>
    <xf numFmtId="0" fontId="16" fillId="7" borderId="48" xfId="0" applyFont="1" applyFill="1" applyBorder="1" applyAlignment="1">
      <alignment horizontal="center" vertical="center"/>
    </xf>
    <xf numFmtId="0" fontId="16" fillId="7" borderId="38" xfId="0" applyFont="1" applyFill="1" applyBorder="1" applyAlignment="1">
      <alignment horizontal="center" vertical="center"/>
    </xf>
    <xf numFmtId="0" fontId="16" fillId="7" borderId="13" xfId="0" applyFont="1" applyFill="1" applyBorder="1" applyAlignment="1">
      <alignment horizontal="center" vertical="center"/>
    </xf>
    <xf numFmtId="0" fontId="16" fillId="7" borderId="1" xfId="0" applyFont="1" applyFill="1" applyBorder="1" applyAlignment="1">
      <alignment horizontal="center" vertical="center"/>
    </xf>
    <xf numFmtId="0" fontId="2" fillId="6" borderId="2" xfId="0" applyFont="1" applyFill="1" applyBorder="1" applyAlignment="1">
      <alignment horizontal="center" vertical="center"/>
    </xf>
    <xf numFmtId="0" fontId="2" fillId="6" borderId="4" xfId="0" applyFont="1" applyFill="1" applyBorder="1" applyAlignment="1">
      <alignment horizontal="center" vertical="center"/>
    </xf>
    <xf numFmtId="0" fontId="2" fillId="6" borderId="14" xfId="0" applyFont="1" applyFill="1" applyBorder="1" applyAlignment="1" applyProtection="1">
      <alignment horizontal="center"/>
      <protection locked="0"/>
    </xf>
    <xf numFmtId="0" fontId="2" fillId="6" borderId="79" xfId="0" applyFont="1" applyFill="1" applyBorder="1" applyAlignment="1" applyProtection="1">
      <alignment horizontal="center"/>
      <protection locked="0"/>
    </xf>
    <xf numFmtId="0" fontId="2" fillId="6" borderId="80" xfId="0" applyFont="1" applyFill="1" applyBorder="1" applyAlignment="1" applyProtection="1">
      <alignment horizontal="center"/>
      <protection locked="0"/>
    </xf>
    <xf numFmtId="0" fontId="2" fillId="6" borderId="81" xfId="0" applyFont="1" applyFill="1" applyBorder="1" applyAlignment="1" applyProtection="1">
      <alignment horizontal="center"/>
      <protection locked="0"/>
    </xf>
    <xf numFmtId="0" fontId="2" fillId="6" borderId="38" xfId="0" applyFont="1" applyFill="1" applyBorder="1" applyAlignment="1" applyProtection="1">
      <alignment horizontal="center"/>
      <protection locked="0"/>
    </xf>
    <xf numFmtId="0" fontId="2" fillId="6" borderId="1" xfId="0" applyFont="1" applyFill="1" applyBorder="1" applyAlignment="1" applyProtection="1">
      <alignment horizontal="center"/>
      <protection locked="0"/>
    </xf>
    <xf numFmtId="0" fontId="16" fillId="7" borderId="10" xfId="0" applyFont="1" applyFill="1" applyBorder="1" applyAlignment="1">
      <alignment horizontal="center" vertical="center"/>
    </xf>
    <xf numFmtId="0" fontId="20" fillId="7" borderId="12" xfId="0" applyFont="1" applyFill="1" applyBorder="1" applyAlignment="1">
      <alignment horizontal="center" vertical="center"/>
    </xf>
    <xf numFmtId="0" fontId="20" fillId="7" borderId="11" xfId="0" applyFont="1" applyFill="1" applyBorder="1" applyAlignment="1">
      <alignment horizontal="center" vertical="center"/>
    </xf>
    <xf numFmtId="0" fontId="2" fillId="6" borderId="80" xfId="0" applyFont="1" applyFill="1" applyBorder="1" applyAlignment="1">
      <alignment horizontal="center" vertical="center"/>
    </xf>
    <xf numFmtId="0" fontId="2" fillId="6" borderId="92" xfId="0" applyFont="1" applyFill="1" applyBorder="1" applyAlignment="1">
      <alignment horizontal="center" vertical="center"/>
    </xf>
    <xf numFmtId="0" fontId="2" fillId="6" borderId="81" xfId="0" applyFont="1" applyFill="1" applyBorder="1" applyAlignment="1">
      <alignment horizontal="center" vertical="center"/>
    </xf>
    <xf numFmtId="0" fontId="16" fillId="7" borderId="45" xfId="0" applyFont="1" applyFill="1" applyBorder="1" applyAlignment="1">
      <alignment horizontal="center" vertical="center"/>
    </xf>
    <xf numFmtId="0" fontId="16" fillId="7" borderId="12" xfId="0" applyFont="1" applyFill="1" applyBorder="1" applyAlignment="1">
      <alignment horizontal="center" vertical="center"/>
    </xf>
    <xf numFmtId="0" fontId="53" fillId="19" borderId="115" xfId="12" applyFont="1" applyFill="1" applyBorder="1" applyAlignment="1">
      <alignment horizontal="center" vertical="center"/>
    </xf>
    <xf numFmtId="0" fontId="53" fillId="19" borderId="116" xfId="12" applyFont="1" applyFill="1" applyBorder="1" applyAlignment="1">
      <alignment horizontal="center" vertical="center"/>
    </xf>
    <xf numFmtId="0" fontId="46" fillId="20" borderId="115" xfId="12" applyFont="1" applyFill="1" applyBorder="1" applyAlignment="1">
      <alignment horizontal="center" vertical="center" wrapText="1"/>
    </xf>
    <xf numFmtId="0" fontId="46" fillId="20" borderId="116" xfId="12" applyFont="1" applyFill="1" applyBorder="1" applyAlignment="1">
      <alignment horizontal="center" vertical="center" wrapText="1"/>
    </xf>
    <xf numFmtId="0" fontId="46" fillId="20" borderId="117" xfId="12" applyFont="1" applyFill="1" applyBorder="1" applyAlignment="1">
      <alignment horizontal="center" vertical="center" wrapText="1"/>
    </xf>
    <xf numFmtId="0" fontId="46" fillId="20" borderId="122" xfId="12" applyFont="1" applyFill="1" applyBorder="1" applyAlignment="1" applyProtection="1">
      <alignment horizontal="center" vertical="center"/>
      <protection locked="0"/>
    </xf>
    <xf numFmtId="0" fontId="46" fillId="20" borderId="116" xfId="12" applyFont="1" applyFill="1" applyBorder="1" applyAlignment="1" applyProtection="1">
      <alignment horizontal="center" vertical="center"/>
      <protection locked="0"/>
    </xf>
    <xf numFmtId="0" fontId="46" fillId="20" borderId="117" xfId="12" applyFont="1" applyFill="1" applyBorder="1" applyAlignment="1" applyProtection="1">
      <alignment horizontal="center" vertical="center"/>
      <protection locked="0"/>
    </xf>
    <xf numFmtId="0" fontId="16" fillId="7" borderId="11" xfId="0" applyFont="1" applyFill="1" applyBorder="1" applyAlignment="1">
      <alignment horizontal="center" vertical="center"/>
    </xf>
    <xf numFmtId="0" fontId="2" fillId="6" borderId="10" xfId="0" applyFont="1" applyFill="1" applyBorder="1" applyAlignment="1">
      <alignment horizontal="center" vertical="center" wrapText="1"/>
    </xf>
    <xf numFmtId="0" fontId="2" fillId="6" borderId="12" xfId="0" applyFont="1" applyFill="1" applyBorder="1" applyAlignment="1">
      <alignment horizontal="center" vertical="center" wrapText="1"/>
    </xf>
    <xf numFmtId="0" fontId="2" fillId="6" borderId="8" xfId="0" applyFont="1" applyFill="1" applyBorder="1" applyAlignment="1">
      <alignment horizontal="center" vertical="center" wrapText="1"/>
    </xf>
    <xf numFmtId="0" fontId="2" fillId="6" borderId="2" xfId="0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center" vertical="center"/>
    </xf>
    <xf numFmtId="0" fontId="16" fillId="7" borderId="82" xfId="0" applyFont="1" applyFill="1" applyBorder="1" applyAlignment="1">
      <alignment horizontal="center" vertical="center"/>
    </xf>
    <xf numFmtId="0" fontId="16" fillId="7" borderId="10" xfId="0" applyFont="1" applyFill="1" applyBorder="1" applyAlignment="1">
      <alignment horizontal="left" vertical="center"/>
    </xf>
    <xf numFmtId="0" fontId="16" fillId="7" borderId="12" xfId="0" applyFont="1" applyFill="1" applyBorder="1" applyAlignment="1">
      <alignment horizontal="left" vertical="center"/>
    </xf>
    <xf numFmtId="0" fontId="16" fillId="7" borderId="12" xfId="0" applyFont="1" applyFill="1" applyBorder="1" applyAlignment="1" applyProtection="1">
      <alignment horizontal="center" vertical="center"/>
      <protection locked="0"/>
    </xf>
    <xf numFmtId="0" fontId="16" fillId="7" borderId="11" xfId="0" applyFont="1" applyFill="1" applyBorder="1" applyAlignment="1" applyProtection="1">
      <alignment horizontal="center" vertical="center"/>
      <protection locked="0"/>
    </xf>
    <xf numFmtId="0" fontId="16" fillId="12" borderId="10" xfId="0" applyFont="1" applyFill="1" applyBorder="1" applyAlignment="1">
      <alignment horizontal="left" vertical="center"/>
    </xf>
    <xf numFmtId="0" fontId="16" fillId="12" borderId="12" xfId="0" applyFont="1" applyFill="1" applyBorder="1" applyAlignment="1">
      <alignment horizontal="left" vertical="center"/>
    </xf>
    <xf numFmtId="0" fontId="16" fillId="12" borderId="11" xfId="0" applyFont="1" applyFill="1" applyBorder="1" applyAlignment="1">
      <alignment horizontal="left" vertical="center"/>
    </xf>
    <xf numFmtId="0" fontId="33" fillId="12" borderId="10" xfId="0" applyFont="1" applyFill="1" applyBorder="1" applyAlignment="1" applyProtection="1">
      <alignment horizontal="center" vertical="center"/>
      <protection locked="0"/>
    </xf>
    <xf numFmtId="0" fontId="33" fillId="12" borderId="12" xfId="0" applyFont="1" applyFill="1" applyBorder="1" applyAlignment="1" applyProtection="1">
      <alignment horizontal="center" vertical="center"/>
      <protection locked="0"/>
    </xf>
    <xf numFmtId="0" fontId="16" fillId="12" borderId="10" xfId="0" applyFont="1" applyFill="1" applyBorder="1" applyAlignment="1" applyProtection="1">
      <alignment horizontal="left" vertical="center"/>
      <protection locked="0"/>
    </xf>
    <xf numFmtId="0" fontId="16" fillId="12" borderId="12" xfId="0" applyFont="1" applyFill="1" applyBorder="1" applyAlignment="1" applyProtection="1">
      <alignment horizontal="left" vertical="center"/>
      <protection locked="0"/>
    </xf>
    <xf numFmtId="0" fontId="16" fillId="12" borderId="11" xfId="0" applyFont="1" applyFill="1" applyBorder="1" applyAlignment="1" applyProtection="1">
      <alignment horizontal="left" vertical="center"/>
      <protection locked="0"/>
    </xf>
    <xf numFmtId="0" fontId="33" fillId="12" borderId="11" xfId="0" applyFont="1" applyFill="1" applyBorder="1" applyAlignment="1" applyProtection="1">
      <alignment horizontal="center" vertical="center"/>
      <protection locked="0"/>
    </xf>
    <xf numFmtId="0" fontId="2" fillId="6" borderId="48" xfId="0" applyFont="1" applyFill="1" applyBorder="1" applyAlignment="1">
      <alignment horizontal="center" vertical="center" wrapText="1"/>
    </xf>
    <xf numFmtId="0" fontId="2" fillId="6" borderId="36" xfId="0" applyFont="1" applyFill="1" applyBorder="1" applyAlignment="1">
      <alignment horizontal="center" vertical="center" wrapText="1"/>
    </xf>
    <xf numFmtId="0" fontId="2" fillId="6" borderId="13" xfId="0" applyFont="1" applyFill="1" applyBorder="1" applyAlignment="1">
      <alignment horizontal="center" vertical="center" wrapText="1"/>
    </xf>
    <xf numFmtId="0" fontId="2" fillId="6" borderId="38" xfId="0" applyFont="1" applyFill="1" applyBorder="1" applyAlignment="1">
      <alignment horizontal="center" vertical="center" wrapText="1"/>
    </xf>
    <xf numFmtId="0" fontId="2" fillId="6" borderId="32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46" fillId="0" borderId="0" xfId="10" applyFont="1" applyAlignment="1">
      <alignment horizontal="center" vertical="center" wrapText="1"/>
    </xf>
    <xf numFmtId="0" fontId="46" fillId="13" borderId="92" xfId="10" applyFont="1" applyFill="1" applyBorder="1" applyAlignment="1">
      <alignment horizontal="center" vertical="center" wrapText="1"/>
    </xf>
    <xf numFmtId="0" fontId="46" fillId="13" borderId="102" xfId="10" applyFont="1" applyFill="1" applyBorder="1" applyAlignment="1">
      <alignment horizontal="center" vertical="center" wrapText="1"/>
    </xf>
    <xf numFmtId="0" fontId="46" fillId="13" borderId="91" xfId="10" applyFont="1" applyFill="1" applyBorder="1" applyAlignment="1">
      <alignment horizontal="center" vertical="center"/>
    </xf>
    <xf numFmtId="0" fontId="46" fillId="13" borderId="101" xfId="10" applyFont="1" applyFill="1" applyBorder="1" applyAlignment="1">
      <alignment horizontal="center" vertical="center"/>
    </xf>
    <xf numFmtId="0" fontId="46" fillId="13" borderId="80" xfId="10" applyFont="1" applyFill="1" applyBorder="1" applyAlignment="1">
      <alignment horizontal="center" vertical="center"/>
    </xf>
    <xf numFmtId="0" fontId="46" fillId="13" borderId="27" xfId="10" applyFont="1" applyFill="1" applyBorder="1" applyAlignment="1">
      <alignment horizontal="center" vertical="center"/>
    </xf>
    <xf numFmtId="0" fontId="46" fillId="0" borderId="0" xfId="10" applyFont="1" applyAlignment="1">
      <alignment horizontal="center" vertical="center"/>
    </xf>
    <xf numFmtId="0" fontId="48" fillId="15" borderId="17" xfId="9" applyFont="1" applyFill="1" applyBorder="1" applyAlignment="1">
      <alignment horizontal="left" vertical="center" wrapText="1"/>
    </xf>
    <xf numFmtId="0" fontId="48" fillId="15" borderId="95" xfId="9" applyFont="1" applyFill="1" applyBorder="1" applyAlignment="1">
      <alignment horizontal="left" vertical="center" wrapText="1"/>
    </xf>
    <xf numFmtId="0" fontId="48" fillId="15" borderId="7" xfId="9" applyFont="1" applyFill="1" applyBorder="1" applyAlignment="1">
      <alignment horizontal="left" vertical="center" wrapText="1"/>
    </xf>
    <xf numFmtId="0" fontId="48" fillId="15" borderId="6" xfId="9" applyFont="1" applyFill="1" applyBorder="1" applyAlignment="1">
      <alignment horizontal="left" vertical="center" wrapText="1"/>
    </xf>
    <xf numFmtId="0" fontId="46" fillId="13" borderId="108" xfId="10" applyFont="1" applyFill="1" applyBorder="1" applyAlignment="1">
      <alignment horizontal="center" vertical="center"/>
    </xf>
    <xf numFmtId="0" fontId="46" fillId="13" borderId="99" xfId="10" applyFont="1" applyFill="1" applyBorder="1" applyAlignment="1">
      <alignment horizontal="center" vertical="center"/>
    </xf>
    <xf numFmtId="0" fontId="46" fillId="13" borderId="29" xfId="10" applyFont="1" applyFill="1" applyBorder="1" applyAlignment="1">
      <alignment horizontal="center" vertical="center"/>
    </xf>
    <xf numFmtId="0" fontId="46" fillId="13" borderId="71" xfId="10" applyFont="1" applyFill="1" applyBorder="1" applyAlignment="1">
      <alignment horizontal="center" vertical="center" wrapText="1"/>
    </xf>
    <xf numFmtId="0" fontId="46" fillId="13" borderId="72" xfId="10" applyFont="1" applyFill="1" applyBorder="1" applyAlignment="1">
      <alignment horizontal="center" vertical="center" wrapText="1"/>
    </xf>
    <xf numFmtId="0" fontId="46" fillId="13" borderId="107" xfId="10" applyFont="1" applyFill="1" applyBorder="1" applyAlignment="1">
      <alignment horizontal="center" vertical="center"/>
    </xf>
    <xf numFmtId="0" fontId="46" fillId="13" borderId="106" xfId="10" applyFont="1" applyFill="1" applyBorder="1" applyAlignment="1">
      <alignment horizontal="center" vertical="center" wrapText="1"/>
    </xf>
    <xf numFmtId="0" fontId="46" fillId="13" borderId="109" xfId="10" applyFont="1" applyFill="1" applyBorder="1" applyAlignment="1">
      <alignment horizontal="center" vertical="center" wrapText="1"/>
    </xf>
    <xf numFmtId="0" fontId="46" fillId="13" borderId="109" xfId="10" applyFont="1" applyFill="1" applyBorder="1" applyAlignment="1">
      <alignment horizontal="center" vertical="center"/>
    </xf>
    <xf numFmtId="0" fontId="46" fillId="13" borderId="105" xfId="10" applyFont="1" applyFill="1" applyBorder="1" applyAlignment="1">
      <alignment horizontal="center" vertical="center" wrapText="1"/>
    </xf>
    <xf numFmtId="0" fontId="46" fillId="13" borderId="105" xfId="10" applyFont="1" applyFill="1" applyBorder="1" applyAlignment="1">
      <alignment horizontal="center" vertical="center"/>
    </xf>
    <xf numFmtId="0" fontId="46" fillId="13" borderId="106" xfId="10" applyFont="1" applyFill="1" applyBorder="1" applyAlignment="1">
      <alignment horizontal="center" vertical="center"/>
    </xf>
    <xf numFmtId="0" fontId="19" fillId="7" borderId="60" xfId="0" applyFont="1" applyFill="1" applyBorder="1" applyAlignment="1">
      <alignment horizontal="center" vertical="center"/>
    </xf>
    <xf numFmtId="0" fontId="19" fillId="7" borderId="62" xfId="0" applyFont="1" applyFill="1" applyBorder="1" applyAlignment="1">
      <alignment horizontal="center" vertical="center"/>
    </xf>
    <xf numFmtId="0" fontId="19" fillId="7" borderId="27" xfId="7" applyFont="1" applyFill="1" applyBorder="1" applyAlignment="1">
      <alignment horizontal="center" vertical="center"/>
    </xf>
  </cellXfs>
  <cellStyles count="13">
    <cellStyle name="Excel Built-in Normal" xfId="12" xr:uid="{B02096C5-A7EF-4CCC-8E70-D7E282008ECA}"/>
    <cellStyle name="Millares [0] 2" xfId="1" xr:uid="{00000000-0005-0000-0000-000000000000}"/>
    <cellStyle name="Millares_mes 99" xfId="2" xr:uid="{00000000-0005-0000-0000-000001000000}"/>
    <cellStyle name="Normal" xfId="0" builtinId="0"/>
    <cellStyle name="Normal 2" xfId="3" xr:uid="{00000000-0005-0000-0000-000003000000}"/>
    <cellStyle name="Normal 2 2" xfId="8" xr:uid="{B90CCCFA-51D4-486C-A5D3-53852F39AE06}"/>
    <cellStyle name="Normal 2 2 2" xfId="10" xr:uid="{E8E55C95-86AA-4068-98D5-8B43D2F8013D}"/>
    <cellStyle name="Normal 3" xfId="7" xr:uid="{40647F21-8EB6-4D22-A571-6060B6DE2D5E}"/>
    <cellStyle name="Normal 3 2" xfId="11" xr:uid="{C94AE773-4718-420E-9026-737D06134012}"/>
    <cellStyle name="Normal 4" xfId="9" xr:uid="{DCBCD644-87BB-4A28-93DE-15EB6C199C6D}"/>
    <cellStyle name="Normal_0197MÇNT" xfId="4" xr:uid="{00000000-0005-0000-0000-000004000000}"/>
    <cellStyle name="Porcentaje" xfId="5" builtinId="5"/>
    <cellStyle name="Punto0" xfId="6" xr:uid="{00000000-0005-0000-0000-000006000000}"/>
  </cellStyles>
  <dxfs count="32"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</dxfs>
  <tableStyles count="0" defaultTableStyle="TableStyleMedium9" defaultPivotStyle="PivotStyleLight16"/>
  <colors>
    <mruColors>
      <color rgb="FFCCFF99"/>
      <color rgb="FFFFFF66"/>
      <color rgb="FFF4EE00"/>
      <color rgb="FFC9C400"/>
      <color rgb="FFE7E200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/>
            </a:pPr>
            <a:r>
              <a:rPr lang="en-US" sz="1600"/>
              <a:t>Concentració Coure (mg/kg s.m.s.) Fang</a:t>
            </a:r>
            <a:r>
              <a:rPr lang="en-US" sz="1600" baseline="0"/>
              <a:t> espessit</a:t>
            </a:r>
            <a:endParaRPr lang="en-US" sz="1600"/>
          </a:p>
        </c:rich>
      </c:tx>
      <c:layout>
        <c:manualLayout>
          <c:xMode val="edge"/>
          <c:yMode val="edge"/>
          <c:x val="0.18107159791370317"/>
          <c:y val="4.4260021235516749E-2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0.11200725798322152"/>
          <c:y val="0.14422319596850453"/>
          <c:w val="0.86712977378538925"/>
          <c:h val="0.65064641702930459"/>
        </c:manualLayout>
      </c:layout>
      <c:barChart>
        <c:barDir val="col"/>
        <c:grouping val="clustered"/>
        <c:varyColors val="0"/>
        <c:ser>
          <c:idx val="0"/>
          <c:order val="0"/>
          <c:invertIfNegative val="0"/>
          <c:cat>
            <c:numRef>
              <c:f>'T6. Analítiques Coure'!$A$7:$A$26</c:f>
              <c:numCache>
                <c:formatCode>m/d/yyyy</c:formatCode>
                <c:ptCount val="20"/>
                <c:pt idx="0">
                  <c:v>42564</c:v>
                </c:pt>
                <c:pt idx="1">
                  <c:v>42892</c:v>
                </c:pt>
                <c:pt idx="2">
                  <c:v>43096</c:v>
                </c:pt>
                <c:pt idx="3">
                  <c:v>43636</c:v>
                </c:pt>
                <c:pt idx="4">
                  <c:v>44596</c:v>
                </c:pt>
                <c:pt idx="5">
                  <c:v>44657</c:v>
                </c:pt>
                <c:pt idx="6">
                  <c:v>44763</c:v>
                </c:pt>
                <c:pt idx="7">
                  <c:v>44775</c:v>
                </c:pt>
                <c:pt idx="8">
                  <c:v>44797</c:v>
                </c:pt>
                <c:pt idx="9">
                  <c:v>45276</c:v>
                </c:pt>
                <c:pt idx="10">
                  <c:v>45070</c:v>
                </c:pt>
              </c:numCache>
            </c:numRef>
          </c:cat>
          <c:val>
            <c:numRef>
              <c:f>'T6. Analítiques Coure'!$B$7:$B$26</c:f>
              <c:numCache>
                <c:formatCode>General</c:formatCode>
                <c:ptCount val="20"/>
                <c:pt idx="0">
                  <c:v>692.7</c:v>
                </c:pt>
                <c:pt idx="1">
                  <c:v>470</c:v>
                </c:pt>
                <c:pt idx="2">
                  <c:v>485</c:v>
                </c:pt>
                <c:pt idx="3">
                  <c:v>645</c:v>
                </c:pt>
                <c:pt idx="4">
                  <c:v>363</c:v>
                </c:pt>
                <c:pt idx="5">
                  <c:v>260</c:v>
                </c:pt>
                <c:pt idx="6">
                  <c:v>2000</c:v>
                </c:pt>
                <c:pt idx="7">
                  <c:v>500</c:v>
                </c:pt>
                <c:pt idx="8">
                  <c:v>500</c:v>
                </c:pt>
                <c:pt idx="9">
                  <c:v>250</c:v>
                </c:pt>
                <c:pt idx="10">
                  <c:v>240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BE3-4452-A7E8-C3A86EB10DE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3272704"/>
        <c:axId val="95453952"/>
      </c:barChart>
      <c:catAx>
        <c:axId val="932727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Data mostreig</a:t>
                </a:r>
              </a:p>
            </c:rich>
          </c:tx>
          <c:layout>
            <c:manualLayout>
              <c:xMode val="edge"/>
              <c:yMode val="edge"/>
              <c:x val="0.45213280105721898"/>
              <c:y val="0.92842136829833866"/>
            </c:manualLayout>
          </c:layout>
          <c:overlay val="0"/>
        </c:title>
        <c:numFmt formatCode="m/d/yyyy" sourceLinked="1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es-ES"/>
          </a:p>
        </c:txPr>
        <c:crossAx val="95453952"/>
        <c:crosses val="autoZero"/>
        <c:auto val="0"/>
        <c:lblAlgn val="ctr"/>
        <c:lblOffset val="100"/>
        <c:noMultiLvlLbl val="0"/>
      </c:catAx>
      <c:valAx>
        <c:axId val="95453952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s-ES"/>
                  <a:t>Concentració Coure (mg/kg s.m.s.)</a:t>
                </a:r>
              </a:p>
            </c:rich>
          </c:tx>
          <c:layout>
            <c:manualLayout>
              <c:xMode val="edge"/>
              <c:yMode val="edge"/>
              <c:x val="2.1932500120965915E-2"/>
              <c:y val="0.19987669389201712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9327270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/>
            </a:pPr>
            <a:r>
              <a:rPr lang="en-US" sz="1600"/>
              <a:t>Concentració Coure (mg/kg s.m.s.) Fang</a:t>
            </a:r>
            <a:r>
              <a:rPr lang="en-US" sz="1600" baseline="0"/>
              <a:t> espessit</a:t>
            </a:r>
            <a:endParaRPr lang="en-US" sz="1600"/>
          </a:p>
        </c:rich>
      </c:tx>
      <c:layout>
        <c:manualLayout>
          <c:xMode val="edge"/>
          <c:yMode val="edge"/>
          <c:x val="0.18107159791370317"/>
          <c:y val="4.4260021235516749E-2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0.11200725798322152"/>
          <c:y val="0.14422319596850453"/>
          <c:w val="0.86712977378538925"/>
          <c:h val="0.65064641702930459"/>
        </c:manualLayout>
      </c:layout>
      <c:barChart>
        <c:barDir val="col"/>
        <c:grouping val="clustered"/>
        <c:varyColors val="0"/>
        <c:ser>
          <c:idx val="0"/>
          <c:order val="0"/>
          <c:invertIfNegative val="0"/>
          <c:val>
            <c:numRef>
              <c:f>'[2]T6. Analítiques Coure'!$B$7:$B$21</c:f>
              <c:numCache>
                <c:formatCode>General</c:formatCode>
                <c:ptCount val="15"/>
                <c:pt idx="0">
                  <c:v>692.7</c:v>
                </c:pt>
                <c:pt idx="1">
                  <c:v>470</c:v>
                </c:pt>
                <c:pt idx="2">
                  <c:v>485</c:v>
                </c:pt>
                <c:pt idx="3">
                  <c:v>645</c:v>
                </c:pt>
                <c:pt idx="4">
                  <c:v>363</c:v>
                </c:pt>
                <c:pt idx="5">
                  <c:v>260</c:v>
                </c:pt>
                <c:pt idx="6">
                  <c:v>2000</c:v>
                </c:pt>
                <c:pt idx="7">
                  <c:v>500</c:v>
                </c:pt>
                <c:pt idx="8">
                  <c:v>500</c:v>
                </c:pt>
                <c:pt idx="9">
                  <c:v>250</c:v>
                </c:pt>
                <c:pt idx="10">
                  <c:v>240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'[2]T6. Analítiques Coure'!$A$7:$A$21</c15:sqref>
                        </c15:formulaRef>
                      </c:ext>
                    </c:extLst>
                    <c:numCache>
                      <c:formatCode>m/d/yyyy</c:formatCode>
                      <c:ptCount val="15"/>
                      <c:pt idx="0">
                        <c:v>42564</c:v>
                      </c:pt>
                      <c:pt idx="1">
                        <c:v>42892</c:v>
                      </c:pt>
                      <c:pt idx="2">
                        <c:v>43096</c:v>
                      </c:pt>
                      <c:pt idx="3">
                        <c:v>43636</c:v>
                      </c:pt>
                      <c:pt idx="4">
                        <c:v>44596</c:v>
                      </c:pt>
                      <c:pt idx="5">
                        <c:v>44657</c:v>
                      </c:pt>
                      <c:pt idx="6">
                        <c:v>44763</c:v>
                      </c:pt>
                      <c:pt idx="7">
                        <c:v>44775</c:v>
                      </c:pt>
                      <c:pt idx="8">
                        <c:v>44797</c:v>
                      </c:pt>
                      <c:pt idx="9">
                        <c:v>45276</c:v>
                      </c:pt>
                      <c:pt idx="10">
                        <c:v>45070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F03-4C3D-9868-E30B24ACCE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56440288"/>
        <c:axId val="356440680"/>
      </c:barChart>
      <c:catAx>
        <c:axId val="3564402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Data mostreig</a:t>
                </a:r>
              </a:p>
            </c:rich>
          </c:tx>
          <c:layout>
            <c:manualLayout>
              <c:xMode val="edge"/>
              <c:yMode val="edge"/>
              <c:x val="0.45213280105721898"/>
              <c:y val="0.92842136829833866"/>
            </c:manualLayout>
          </c:layout>
          <c:overlay val="0"/>
        </c:title>
        <c:numFmt formatCode="m/d/yyyy" sourceLinked="1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es-ES"/>
          </a:p>
        </c:txPr>
        <c:crossAx val="356440680"/>
        <c:crosses val="autoZero"/>
        <c:auto val="0"/>
        <c:lblAlgn val="ctr"/>
        <c:lblOffset val="100"/>
        <c:noMultiLvlLbl val="0"/>
      </c:catAx>
      <c:valAx>
        <c:axId val="356440680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s-ES"/>
                  <a:t>Concentració Coure (mg/kg s.m.s.)</a:t>
                </a:r>
              </a:p>
            </c:rich>
          </c:tx>
          <c:layout>
            <c:manualLayout>
              <c:xMode val="edge"/>
              <c:yMode val="edge"/>
              <c:x val="2.1932500120965915E-2"/>
              <c:y val="0.19987669389201712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35644028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276225</xdr:colOff>
      <xdr:row>4</xdr:row>
      <xdr:rowOff>4762</xdr:rowOff>
    </xdr:from>
    <xdr:to>
      <xdr:col>12</xdr:col>
      <xdr:colOff>438151</xdr:colOff>
      <xdr:row>30</xdr:row>
      <xdr:rowOff>57150</xdr:rowOff>
    </xdr:to>
    <xdr:graphicFrame macro="">
      <xdr:nvGraphicFramePr>
        <xdr:cNvPr id="2" name="1 Gráfico">
          <a:extLst>
            <a:ext uri="{FF2B5EF4-FFF2-40B4-BE49-F238E27FC236}">
              <a16:creationId xmlns:a16="http://schemas.microsoft.com/office/drawing/2014/main" id="{F972AAC6-3216-4108-9AB4-993E9B426E6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276225</xdr:colOff>
      <xdr:row>4</xdr:row>
      <xdr:rowOff>4762</xdr:rowOff>
    </xdr:from>
    <xdr:to>
      <xdr:col>12</xdr:col>
      <xdr:colOff>438151</xdr:colOff>
      <xdr:row>25</xdr:row>
      <xdr:rowOff>57150</xdr:rowOff>
    </xdr:to>
    <xdr:graphicFrame macro="">
      <xdr:nvGraphicFramePr>
        <xdr:cNvPr id="3" name="1 Gráfico">
          <a:extLst>
            <a:ext uri="{FF2B5EF4-FFF2-40B4-BE49-F238E27FC236}">
              <a16:creationId xmlns:a16="http://schemas.microsoft.com/office/drawing/2014/main" id="{B204F51F-8046-49AF-9D68-ACD4AA7F955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ull1">
    <pageSetUpPr fitToPage="1"/>
  </sheetPr>
  <dimension ref="A1:JD52"/>
  <sheetViews>
    <sheetView zoomScale="55" zoomScaleNormal="55" workbookViewId="0">
      <selection activeCell="AM14" sqref="AM14"/>
    </sheetView>
  </sheetViews>
  <sheetFormatPr baseColWidth="10" defaultColWidth="11.42578125" defaultRowHeight="16.5" x14ac:dyDescent="0.3"/>
  <cols>
    <col min="1" max="1" width="13.7109375" style="112" customWidth="1"/>
    <col min="2" max="2" width="10.28515625" style="112" customWidth="1"/>
    <col min="3" max="4" width="14.42578125" style="4" customWidth="1"/>
    <col min="5" max="6" width="8.7109375" style="3" customWidth="1"/>
    <col min="7" max="8" width="12.28515625" style="3" customWidth="1"/>
    <col min="9" max="30" width="8.7109375" style="3" customWidth="1"/>
    <col min="31" max="31" width="10" style="3" customWidth="1"/>
    <col min="32" max="32" width="13.140625" style="3" customWidth="1"/>
    <col min="33" max="33" width="16.140625" style="3" customWidth="1"/>
    <col min="34" max="34" width="16.7109375" style="3" customWidth="1"/>
    <col min="35" max="35" width="27.85546875" style="3" customWidth="1"/>
    <col min="36" max="36" width="16.42578125" style="3" customWidth="1"/>
    <col min="37" max="37" width="16.28515625" style="3" customWidth="1"/>
    <col min="38" max="40" width="13.28515625" style="237" customWidth="1"/>
    <col min="41" max="41" width="13.28515625" style="3" customWidth="1"/>
    <col min="42" max="43" width="12.28515625" style="3" customWidth="1"/>
    <col min="44" max="44" width="13" style="3" customWidth="1"/>
    <col min="45" max="45" width="11.7109375" style="237" customWidth="1"/>
    <col min="46" max="46" width="10.42578125" style="3" customWidth="1"/>
    <col min="47" max="47" width="10.28515625" style="3" customWidth="1"/>
    <col min="48" max="48" width="11.140625" style="3" customWidth="1"/>
    <col min="49" max="54" width="18.7109375" style="3" customWidth="1"/>
    <col min="55" max="55" width="12.7109375" style="3" customWidth="1"/>
    <col min="56" max="56" width="13.7109375" style="3" customWidth="1"/>
    <col min="57" max="57" width="13.42578125" style="3" customWidth="1"/>
    <col min="58" max="58" width="12.28515625" style="3" customWidth="1"/>
    <col min="59" max="59" width="18.28515625" style="3" customWidth="1"/>
    <col min="60" max="62" width="18.28515625" style="237" customWidth="1"/>
    <col min="63" max="63" width="16.85546875" style="237" customWidth="1"/>
    <col min="64" max="64" width="11.140625" style="3" customWidth="1"/>
    <col min="65" max="65" width="17.7109375" style="3" customWidth="1"/>
    <col min="66" max="66" width="16.5703125" style="3" customWidth="1"/>
    <col min="67" max="67" width="14.85546875" style="3" customWidth="1"/>
    <col min="68" max="68" width="16.5703125" style="3" customWidth="1"/>
    <col min="69" max="16384" width="11.42578125" style="3"/>
  </cols>
  <sheetData>
    <row r="1" spans="1:264" s="44" customFormat="1" ht="21" customHeight="1" x14ac:dyDescent="0.25">
      <c r="A1" s="594" t="s">
        <v>60</v>
      </c>
      <c r="B1" s="594"/>
      <c r="C1" s="595" t="s">
        <v>251</v>
      </c>
      <c r="D1" s="595"/>
      <c r="E1" s="595"/>
      <c r="F1" s="595"/>
      <c r="G1" s="595"/>
      <c r="H1" s="595"/>
      <c r="I1" s="595"/>
      <c r="J1" s="595"/>
      <c r="K1" s="595"/>
      <c r="L1" s="595"/>
      <c r="M1" s="595"/>
      <c r="N1" s="595"/>
      <c r="O1" s="595"/>
      <c r="P1" s="595"/>
      <c r="Q1" s="595"/>
      <c r="R1" s="248"/>
      <c r="S1" s="596" t="s">
        <v>73</v>
      </c>
      <c r="T1" s="596"/>
      <c r="U1" s="596"/>
      <c r="V1" s="596"/>
      <c r="W1" s="596"/>
      <c r="X1" s="596"/>
      <c r="Y1" s="596"/>
      <c r="Z1" s="596"/>
      <c r="AA1" s="596"/>
      <c r="AB1" s="596"/>
      <c r="AC1" s="596"/>
      <c r="AD1" s="596"/>
      <c r="AE1" s="596"/>
      <c r="AF1" s="596"/>
      <c r="AG1" s="596"/>
      <c r="AH1" s="596"/>
      <c r="AI1" s="596"/>
      <c r="AJ1" s="596"/>
      <c r="AK1" s="596"/>
      <c r="AL1" s="596"/>
      <c r="AM1" s="54"/>
      <c r="AN1" s="54"/>
      <c r="AO1" s="54"/>
      <c r="AP1" s="248"/>
      <c r="AQ1" s="53"/>
      <c r="AS1" s="235"/>
      <c r="BG1" s="54"/>
      <c r="BH1" s="238"/>
      <c r="BI1" s="238"/>
      <c r="BJ1" s="238"/>
      <c r="BK1" s="238"/>
      <c r="BL1" s="54"/>
      <c r="BM1" s="54"/>
      <c r="BN1" s="54"/>
      <c r="BO1" s="54"/>
      <c r="BP1" s="54"/>
    </row>
    <row r="2" spans="1:264" s="44" customFormat="1" ht="21" customHeight="1" thickBot="1" x14ac:dyDescent="0.3">
      <c r="A2" s="596" t="s">
        <v>87</v>
      </c>
      <c r="B2" s="596"/>
      <c r="C2" s="596"/>
      <c r="D2" s="54"/>
      <c r="E2" s="597" t="s">
        <v>170</v>
      </c>
      <c r="F2" s="597"/>
      <c r="G2" s="597"/>
      <c r="H2" s="597"/>
      <c r="I2" s="597"/>
      <c r="J2" s="53"/>
      <c r="K2" s="53"/>
      <c r="L2" s="53"/>
      <c r="M2" s="53"/>
      <c r="N2" s="53"/>
      <c r="O2" s="53"/>
      <c r="P2" s="53"/>
      <c r="Q2" s="53"/>
      <c r="R2" s="248"/>
      <c r="S2" s="54"/>
      <c r="T2" s="54"/>
      <c r="U2" s="54"/>
      <c r="V2" s="54"/>
      <c r="W2" s="54"/>
      <c r="X2" s="54"/>
      <c r="Y2" s="54"/>
      <c r="Z2" s="54"/>
      <c r="AA2" s="54"/>
      <c r="AB2" s="54"/>
      <c r="AC2" s="54"/>
      <c r="AD2" s="54"/>
      <c r="AE2" s="54"/>
      <c r="AF2" s="54"/>
      <c r="AG2" s="54"/>
      <c r="AH2" s="54"/>
      <c r="AI2" s="54"/>
      <c r="AJ2" s="54"/>
      <c r="AK2" s="54"/>
      <c r="AL2" s="238"/>
      <c r="AM2" s="238"/>
      <c r="AN2" s="238"/>
      <c r="AO2" s="54"/>
      <c r="AP2" s="248"/>
      <c r="AQ2" s="53"/>
      <c r="AR2" s="54"/>
      <c r="AS2" s="238"/>
      <c r="AT2" s="54"/>
      <c r="AU2" s="54"/>
      <c r="AV2" s="54"/>
      <c r="BG2" s="54"/>
      <c r="BH2" s="238"/>
      <c r="BI2" s="238"/>
      <c r="BJ2" s="238"/>
      <c r="BK2" s="238"/>
      <c r="BL2" s="54"/>
      <c r="BM2" s="54"/>
      <c r="BN2" s="54"/>
      <c r="BO2" s="54"/>
      <c r="BP2" s="54"/>
    </row>
    <row r="3" spans="1:264" s="42" customFormat="1" ht="18.600000000000001" customHeight="1" thickBot="1" x14ac:dyDescent="0.3">
      <c r="A3" s="95"/>
      <c r="B3" s="95"/>
      <c r="C3" s="43"/>
      <c r="D3" s="43"/>
      <c r="E3" s="572" t="s">
        <v>36</v>
      </c>
      <c r="F3" s="573"/>
      <c r="G3" s="573"/>
      <c r="H3" s="573"/>
      <c r="I3" s="573"/>
      <c r="J3" s="573"/>
      <c r="K3" s="573"/>
      <c r="L3" s="573"/>
      <c r="M3" s="573"/>
      <c r="N3" s="573"/>
      <c r="O3" s="573"/>
      <c r="P3" s="573"/>
      <c r="Q3" s="573"/>
      <c r="R3" s="573"/>
      <c r="S3" s="573"/>
      <c r="T3" s="573"/>
      <c r="U3" s="573"/>
      <c r="V3" s="573"/>
      <c r="W3" s="573"/>
      <c r="X3" s="573"/>
      <c r="Y3" s="573"/>
      <c r="Z3" s="573"/>
      <c r="AA3" s="573"/>
      <c r="AB3" s="573"/>
      <c r="AC3" s="573"/>
      <c r="AD3" s="573"/>
      <c r="AE3" s="573"/>
      <c r="AF3" s="573"/>
      <c r="AG3" s="573"/>
      <c r="AH3" s="573"/>
      <c r="AI3" s="573"/>
      <c r="AJ3" s="573"/>
      <c r="AK3" s="573"/>
      <c r="AL3" s="573"/>
      <c r="AM3" s="573"/>
      <c r="AN3" s="573"/>
      <c r="AO3" s="573"/>
      <c r="AP3" s="573"/>
      <c r="AQ3" s="573"/>
      <c r="AR3" s="573"/>
      <c r="AS3" s="573"/>
      <c r="AT3" s="129"/>
      <c r="AU3" s="129"/>
      <c r="AV3" s="129"/>
      <c r="AW3" s="129"/>
      <c r="AX3" s="129"/>
      <c r="AY3" s="129"/>
      <c r="AZ3" s="549" t="s">
        <v>37</v>
      </c>
      <c r="BA3" s="550"/>
      <c r="BB3" s="550"/>
      <c r="BC3" s="551"/>
      <c r="BD3" s="551"/>
      <c r="BE3" s="551"/>
      <c r="BF3" s="551"/>
      <c r="BG3" s="550"/>
      <c r="BH3" s="550"/>
      <c r="BI3" s="550"/>
      <c r="BJ3" s="550"/>
      <c r="BK3" s="550"/>
      <c r="BL3" s="550"/>
      <c r="BM3" s="550"/>
      <c r="BN3" s="550"/>
      <c r="BO3" s="550"/>
      <c r="BP3" s="552"/>
    </row>
    <row r="4" spans="1:264" s="95" customFormat="1" ht="67.900000000000006" customHeight="1" thickBot="1" x14ac:dyDescent="0.4">
      <c r="A4" s="592" t="s">
        <v>38</v>
      </c>
      <c r="B4" s="593"/>
      <c r="C4" s="103" t="s">
        <v>100</v>
      </c>
      <c r="D4" s="103" t="s">
        <v>130</v>
      </c>
      <c r="E4" s="581" t="s">
        <v>129</v>
      </c>
      <c r="F4" s="583"/>
      <c r="G4" s="581" t="s">
        <v>200</v>
      </c>
      <c r="H4" s="583"/>
      <c r="I4" s="581" t="s">
        <v>39</v>
      </c>
      <c r="J4" s="582"/>
      <c r="K4" s="583"/>
      <c r="L4" s="581" t="s">
        <v>123</v>
      </c>
      <c r="M4" s="582"/>
      <c r="N4" s="583"/>
      <c r="O4" s="569" t="s">
        <v>3</v>
      </c>
      <c r="P4" s="570"/>
      <c r="Q4" s="571"/>
      <c r="R4" s="598" t="s">
        <v>10</v>
      </c>
      <c r="S4" s="599"/>
      <c r="T4" s="598" t="s">
        <v>126</v>
      </c>
      <c r="U4" s="599"/>
      <c r="V4" s="598" t="s">
        <v>124</v>
      </c>
      <c r="W4" s="599"/>
      <c r="X4" s="598" t="s">
        <v>125</v>
      </c>
      <c r="Y4" s="599"/>
      <c r="Z4" s="598" t="s">
        <v>15</v>
      </c>
      <c r="AA4" s="600"/>
      <c r="AB4" s="599"/>
      <c r="AC4" s="598" t="s">
        <v>16</v>
      </c>
      <c r="AD4" s="600"/>
      <c r="AE4" s="599"/>
      <c r="AF4" s="282" t="s">
        <v>142</v>
      </c>
      <c r="AG4" s="131" t="s">
        <v>178</v>
      </c>
      <c r="AH4" s="94" t="s">
        <v>198</v>
      </c>
      <c r="AI4" s="97" t="s">
        <v>199</v>
      </c>
      <c r="AJ4" s="601" t="s">
        <v>177</v>
      </c>
      <c r="AK4" s="566" t="s">
        <v>74</v>
      </c>
      <c r="AL4" s="284" t="s">
        <v>190</v>
      </c>
      <c r="AM4" s="284" t="s">
        <v>197</v>
      </c>
      <c r="AN4" s="284" t="s">
        <v>196</v>
      </c>
      <c r="AO4" s="284" t="s">
        <v>40</v>
      </c>
      <c r="AP4" s="259" t="s">
        <v>41</v>
      </c>
      <c r="AQ4" s="578" t="s">
        <v>17</v>
      </c>
      <c r="AR4" s="579"/>
      <c r="AS4" s="288" t="s">
        <v>155</v>
      </c>
      <c r="AT4" s="259" t="s">
        <v>20</v>
      </c>
      <c r="AU4" s="259" t="s">
        <v>21</v>
      </c>
      <c r="AV4" s="300" t="s">
        <v>42</v>
      </c>
      <c r="AW4" s="123" t="s">
        <v>192</v>
      </c>
      <c r="AX4" s="123" t="s">
        <v>193</v>
      </c>
      <c r="AY4" s="123" t="s">
        <v>194</v>
      </c>
      <c r="AZ4" s="125" t="s">
        <v>195</v>
      </c>
      <c r="BA4" s="124" t="s">
        <v>148</v>
      </c>
      <c r="BB4" s="124" t="s">
        <v>149</v>
      </c>
      <c r="BC4" s="574" t="s">
        <v>154</v>
      </c>
      <c r="BD4" s="575"/>
      <c r="BE4" s="576"/>
      <c r="BF4" s="577"/>
      <c r="BG4" s="547" t="s">
        <v>81</v>
      </c>
      <c r="BH4" s="547"/>
      <c r="BI4" s="547"/>
      <c r="BJ4" s="547"/>
      <c r="BK4" s="547"/>
      <c r="BL4" s="547"/>
      <c r="BM4" s="547"/>
      <c r="BN4" s="547"/>
      <c r="BO4" s="547"/>
      <c r="BP4" s="548"/>
      <c r="BQ4" s="428" t="s">
        <v>218</v>
      </c>
      <c r="BR4" s="607" t="s">
        <v>219</v>
      </c>
      <c r="BS4" s="608"/>
      <c r="BT4" s="608"/>
      <c r="BU4" s="609"/>
    </row>
    <row r="5" spans="1:264" s="95" customFormat="1" ht="58.15" customHeight="1" thickBot="1" x14ac:dyDescent="0.4">
      <c r="A5" s="104"/>
      <c r="B5" s="249"/>
      <c r="C5" s="105" t="s">
        <v>122</v>
      </c>
      <c r="D5" s="105" t="s">
        <v>122</v>
      </c>
      <c r="E5" s="555"/>
      <c r="F5" s="591"/>
      <c r="G5" s="555" t="s">
        <v>82</v>
      </c>
      <c r="H5" s="591"/>
      <c r="I5" s="555" t="s">
        <v>8</v>
      </c>
      <c r="J5" s="556"/>
      <c r="K5" s="279" t="s">
        <v>9</v>
      </c>
      <c r="L5" s="555" t="s">
        <v>201</v>
      </c>
      <c r="M5" s="556"/>
      <c r="N5" s="279" t="s">
        <v>9</v>
      </c>
      <c r="O5" s="555" t="s">
        <v>201</v>
      </c>
      <c r="P5" s="556"/>
      <c r="Q5" s="279" t="s">
        <v>9</v>
      </c>
      <c r="R5" s="564" t="s">
        <v>34</v>
      </c>
      <c r="S5" s="565"/>
      <c r="T5" s="564" t="s">
        <v>34</v>
      </c>
      <c r="U5" s="565"/>
      <c r="V5" s="564" t="s">
        <v>34</v>
      </c>
      <c r="W5" s="565"/>
      <c r="X5" s="564" t="s">
        <v>34</v>
      </c>
      <c r="Y5" s="565"/>
      <c r="Z5" s="564" t="s">
        <v>34</v>
      </c>
      <c r="AA5" s="590"/>
      <c r="AB5" s="279" t="s">
        <v>9</v>
      </c>
      <c r="AC5" s="564" t="s">
        <v>35</v>
      </c>
      <c r="AD5" s="590"/>
      <c r="AE5" s="279" t="s">
        <v>9</v>
      </c>
      <c r="AF5" s="280" t="s">
        <v>144</v>
      </c>
      <c r="AG5" s="280" t="s">
        <v>143</v>
      </c>
      <c r="AH5" s="291" t="s">
        <v>68</v>
      </c>
      <c r="AI5" s="293" t="s">
        <v>69</v>
      </c>
      <c r="AJ5" s="602"/>
      <c r="AK5" s="567"/>
      <c r="AL5" s="98" t="s">
        <v>119</v>
      </c>
      <c r="AM5" s="98" t="s">
        <v>119</v>
      </c>
      <c r="AN5" s="98" t="s">
        <v>119</v>
      </c>
      <c r="AO5" s="245"/>
      <c r="AP5" s="245"/>
      <c r="AQ5" s="259" t="s">
        <v>119</v>
      </c>
      <c r="AR5" s="285" t="s">
        <v>171</v>
      </c>
      <c r="AS5" s="99" t="s">
        <v>119</v>
      </c>
      <c r="AT5" s="561" t="s">
        <v>22</v>
      </c>
      <c r="AU5" s="561" t="s">
        <v>22</v>
      </c>
      <c r="AV5" s="605" t="s">
        <v>120</v>
      </c>
      <c r="AW5" s="295"/>
      <c r="AX5" s="295"/>
      <c r="AY5" s="295"/>
      <c r="AZ5" s="296"/>
      <c r="BA5" s="296"/>
      <c r="BB5" s="296"/>
      <c r="BC5" s="557"/>
      <c r="BD5" s="558"/>
      <c r="BE5" s="559"/>
      <c r="BF5" s="560"/>
      <c r="BG5" s="102" t="s">
        <v>189</v>
      </c>
      <c r="BH5" s="289" t="s">
        <v>188</v>
      </c>
      <c r="BI5" s="100" t="s">
        <v>187</v>
      </c>
      <c r="BJ5" s="100" t="s">
        <v>185</v>
      </c>
      <c r="BK5" s="100" t="s">
        <v>186</v>
      </c>
      <c r="BL5" s="101" t="s">
        <v>190</v>
      </c>
      <c r="BM5" s="100" t="s">
        <v>27</v>
      </c>
      <c r="BN5" s="102" t="s">
        <v>133</v>
      </c>
      <c r="BO5" s="102" t="s">
        <v>134</v>
      </c>
      <c r="BP5" s="102" t="s">
        <v>28</v>
      </c>
      <c r="BQ5" s="429" t="s">
        <v>220</v>
      </c>
      <c r="BR5" s="430" t="s">
        <v>221</v>
      </c>
      <c r="BS5" s="430"/>
      <c r="BT5" s="430"/>
      <c r="BU5" s="431"/>
      <c r="BV5" s="96"/>
      <c r="BW5" s="96"/>
      <c r="BX5" s="96"/>
      <c r="BY5" s="96"/>
      <c r="BZ5" s="96"/>
      <c r="CA5" s="96"/>
      <c r="CB5" s="96"/>
      <c r="CC5" s="96"/>
      <c r="CD5" s="96"/>
      <c r="CE5" s="96"/>
      <c r="CF5" s="96"/>
      <c r="CG5" s="96"/>
      <c r="CH5" s="96"/>
      <c r="CI5" s="96"/>
      <c r="CJ5" s="96"/>
      <c r="CK5" s="96"/>
      <c r="CL5" s="96"/>
      <c r="CM5" s="96"/>
      <c r="CN5" s="96"/>
      <c r="CO5" s="96"/>
      <c r="CP5" s="96"/>
      <c r="CQ5" s="96"/>
      <c r="CR5" s="96"/>
      <c r="CS5" s="96"/>
      <c r="CT5" s="96"/>
      <c r="CU5" s="96"/>
      <c r="CV5" s="96"/>
      <c r="CW5" s="96"/>
      <c r="CX5" s="96"/>
      <c r="CY5" s="96"/>
      <c r="CZ5" s="96"/>
      <c r="DA5" s="96"/>
      <c r="DB5" s="96"/>
      <c r="DC5" s="96"/>
      <c r="DD5" s="96"/>
      <c r="DE5" s="96"/>
      <c r="DF5" s="96"/>
      <c r="DG5" s="96"/>
      <c r="DH5" s="96"/>
      <c r="DI5" s="96"/>
      <c r="DJ5" s="96"/>
      <c r="DK5" s="96"/>
      <c r="DL5" s="96"/>
      <c r="DM5" s="96"/>
      <c r="DN5" s="96"/>
      <c r="DO5" s="96"/>
      <c r="DP5" s="96"/>
      <c r="DQ5" s="96"/>
      <c r="DR5" s="96"/>
      <c r="DS5" s="96"/>
      <c r="DT5" s="96"/>
      <c r="DU5" s="96"/>
      <c r="DV5" s="96"/>
      <c r="DW5" s="96"/>
      <c r="DX5" s="96"/>
      <c r="DY5" s="96"/>
      <c r="DZ5" s="96"/>
      <c r="EA5" s="96"/>
      <c r="EB5" s="96"/>
      <c r="EC5" s="96"/>
      <c r="ED5" s="96"/>
      <c r="EE5" s="96"/>
      <c r="EF5" s="96"/>
      <c r="EG5" s="96"/>
      <c r="EH5" s="96"/>
      <c r="EI5" s="96"/>
      <c r="EJ5" s="96"/>
      <c r="EK5" s="96"/>
      <c r="EL5" s="96"/>
      <c r="EM5" s="96"/>
      <c r="EN5" s="96"/>
      <c r="EO5" s="96"/>
      <c r="EP5" s="96"/>
      <c r="EQ5" s="96"/>
      <c r="ER5" s="96"/>
      <c r="ES5" s="96"/>
      <c r="ET5" s="96"/>
      <c r="EU5" s="96"/>
      <c r="EV5" s="96"/>
      <c r="EW5" s="96"/>
      <c r="EX5" s="96"/>
      <c r="EY5" s="96"/>
      <c r="EZ5" s="96"/>
      <c r="FA5" s="96"/>
      <c r="FB5" s="96"/>
      <c r="FC5" s="96"/>
      <c r="FD5" s="96"/>
      <c r="FE5" s="96"/>
      <c r="FF5" s="96"/>
      <c r="FG5" s="96"/>
      <c r="FH5" s="96"/>
      <c r="FI5" s="96"/>
      <c r="FJ5" s="96"/>
      <c r="FK5" s="96"/>
      <c r="FL5" s="96"/>
      <c r="FM5" s="96"/>
      <c r="FN5" s="96"/>
      <c r="FO5" s="96"/>
      <c r="FP5" s="96"/>
      <c r="FQ5" s="96"/>
      <c r="FR5" s="96"/>
      <c r="FS5" s="96"/>
      <c r="FT5" s="96"/>
      <c r="FU5" s="96"/>
      <c r="FV5" s="96"/>
      <c r="FW5" s="96"/>
      <c r="FX5" s="96"/>
      <c r="FY5" s="96"/>
      <c r="FZ5" s="96"/>
      <c r="GA5" s="96"/>
      <c r="GB5" s="96"/>
      <c r="GC5" s="96"/>
      <c r="GD5" s="96"/>
      <c r="GE5" s="96"/>
      <c r="GF5" s="96"/>
      <c r="GG5" s="96"/>
      <c r="GH5" s="96"/>
      <c r="GI5" s="96"/>
      <c r="GJ5" s="96"/>
      <c r="GK5" s="96"/>
      <c r="GL5" s="96"/>
      <c r="GM5" s="96"/>
      <c r="GN5" s="96"/>
      <c r="GO5" s="96"/>
      <c r="GP5" s="96"/>
      <c r="GQ5" s="96"/>
      <c r="GR5" s="96"/>
      <c r="GS5" s="96"/>
      <c r="GT5" s="96"/>
      <c r="GU5" s="96"/>
      <c r="GV5" s="96"/>
      <c r="GW5" s="96"/>
      <c r="GX5" s="96"/>
      <c r="GY5" s="96"/>
      <c r="GZ5" s="96"/>
      <c r="HA5" s="96"/>
      <c r="HB5" s="96"/>
      <c r="HC5" s="96"/>
      <c r="HD5" s="96"/>
      <c r="HE5" s="96"/>
      <c r="HF5" s="96"/>
      <c r="HG5" s="96"/>
      <c r="HH5" s="96"/>
      <c r="HI5" s="96"/>
      <c r="HJ5" s="96"/>
      <c r="HK5" s="96"/>
      <c r="HL5" s="96"/>
      <c r="HM5" s="96"/>
      <c r="HN5" s="96"/>
      <c r="HO5" s="96"/>
      <c r="HP5" s="96"/>
      <c r="HQ5" s="96"/>
      <c r="HR5" s="96"/>
      <c r="HS5" s="96"/>
      <c r="HT5" s="96"/>
      <c r="HU5" s="96"/>
      <c r="HV5" s="96"/>
      <c r="HW5" s="96"/>
      <c r="HX5" s="96"/>
      <c r="HY5" s="96"/>
      <c r="HZ5" s="96"/>
      <c r="IA5" s="96"/>
      <c r="IB5" s="96"/>
      <c r="IC5" s="96"/>
      <c r="ID5" s="96"/>
      <c r="IE5" s="96"/>
      <c r="IF5" s="96"/>
      <c r="IG5" s="96"/>
      <c r="IH5" s="96"/>
      <c r="II5" s="96"/>
      <c r="IJ5" s="96"/>
      <c r="IK5" s="96"/>
      <c r="IL5" s="96"/>
      <c r="IM5" s="96"/>
      <c r="IN5" s="96"/>
      <c r="IO5" s="96"/>
      <c r="IP5" s="96"/>
      <c r="IQ5" s="96"/>
      <c r="IR5" s="96"/>
      <c r="IS5" s="96"/>
      <c r="IT5" s="96"/>
      <c r="IU5" s="96"/>
      <c r="IV5" s="96"/>
      <c r="IW5" s="96"/>
      <c r="IX5" s="96"/>
      <c r="IY5" s="96"/>
      <c r="IZ5" s="96"/>
      <c r="JA5" s="96"/>
      <c r="JB5" s="96"/>
      <c r="JC5" s="96"/>
      <c r="JD5" s="96"/>
    </row>
    <row r="6" spans="1:264" s="95" customFormat="1" ht="31.9" customHeight="1" thickBot="1" x14ac:dyDescent="0.3">
      <c r="A6" s="106"/>
      <c r="B6" s="250"/>
      <c r="C6" s="107" t="s">
        <v>5</v>
      </c>
      <c r="D6" s="107"/>
      <c r="E6" s="278" t="s">
        <v>43</v>
      </c>
      <c r="F6" s="279" t="s">
        <v>44</v>
      </c>
      <c r="G6" s="278" t="s">
        <v>43</v>
      </c>
      <c r="H6" s="279" t="s">
        <v>44</v>
      </c>
      <c r="I6" s="93" t="s">
        <v>45</v>
      </c>
      <c r="J6" s="286" t="s">
        <v>46</v>
      </c>
      <c r="K6" s="119" t="s">
        <v>67</v>
      </c>
      <c r="L6" s="278" t="s">
        <v>43</v>
      </c>
      <c r="M6" s="283" t="s">
        <v>44</v>
      </c>
      <c r="N6" s="119" t="s">
        <v>67</v>
      </c>
      <c r="O6" s="278" t="s">
        <v>43</v>
      </c>
      <c r="P6" s="283" t="s">
        <v>44</v>
      </c>
      <c r="Q6" s="119" t="s">
        <v>67</v>
      </c>
      <c r="R6" s="280" t="s">
        <v>43</v>
      </c>
      <c r="S6" s="287" t="s">
        <v>44</v>
      </c>
      <c r="T6" s="280" t="s">
        <v>43</v>
      </c>
      <c r="U6" s="287" t="s">
        <v>44</v>
      </c>
      <c r="V6" s="280" t="s">
        <v>43</v>
      </c>
      <c r="W6" s="287" t="s">
        <v>44</v>
      </c>
      <c r="X6" s="280" t="s">
        <v>43</v>
      </c>
      <c r="Y6" s="287" t="s">
        <v>44</v>
      </c>
      <c r="Z6" s="280" t="s">
        <v>43</v>
      </c>
      <c r="AA6" s="281" t="s">
        <v>44</v>
      </c>
      <c r="AB6" s="119" t="s">
        <v>67</v>
      </c>
      <c r="AC6" s="120" t="s">
        <v>43</v>
      </c>
      <c r="AD6" s="121" t="s">
        <v>44</v>
      </c>
      <c r="AE6" s="119" t="s">
        <v>67</v>
      </c>
      <c r="AF6" s="280" t="s">
        <v>44</v>
      </c>
      <c r="AG6" s="280" t="s">
        <v>44</v>
      </c>
      <c r="AH6" s="292" t="s">
        <v>176</v>
      </c>
      <c r="AI6" s="292" t="s">
        <v>176</v>
      </c>
      <c r="AJ6" s="122" t="s">
        <v>70</v>
      </c>
      <c r="AK6" s="120" t="s">
        <v>70</v>
      </c>
      <c r="AL6" s="98" t="s">
        <v>191</v>
      </c>
      <c r="AM6" s="98" t="s">
        <v>8</v>
      </c>
      <c r="AN6" s="98" t="s">
        <v>212</v>
      </c>
      <c r="AO6" s="98" t="s">
        <v>8</v>
      </c>
      <c r="AP6" s="98" t="s">
        <v>32</v>
      </c>
      <c r="AQ6" s="260" t="s">
        <v>8</v>
      </c>
      <c r="AR6" s="258" t="s">
        <v>8</v>
      </c>
      <c r="AS6" s="98" t="s">
        <v>9</v>
      </c>
      <c r="AT6" s="561"/>
      <c r="AU6" s="561"/>
      <c r="AV6" s="606"/>
      <c r="AW6" s="294" t="s">
        <v>71</v>
      </c>
      <c r="AX6" s="294" t="s">
        <v>71</v>
      </c>
      <c r="AY6" s="294" t="s">
        <v>71</v>
      </c>
      <c r="AZ6" s="297" t="s">
        <v>71</v>
      </c>
      <c r="BA6" s="297" t="s">
        <v>127</v>
      </c>
      <c r="BB6" s="297" t="s">
        <v>128</v>
      </c>
      <c r="BC6" s="125" t="s">
        <v>169</v>
      </c>
      <c r="BD6" s="125" t="s">
        <v>128</v>
      </c>
      <c r="BE6" s="125" t="s">
        <v>153</v>
      </c>
      <c r="BF6" s="125" t="s">
        <v>129</v>
      </c>
      <c r="BG6" s="126" t="s">
        <v>121</v>
      </c>
      <c r="BH6" s="126" t="s">
        <v>121</v>
      </c>
      <c r="BI6" s="126" t="s">
        <v>121</v>
      </c>
      <c r="BJ6" s="126" t="s">
        <v>121</v>
      </c>
      <c r="BK6" s="126" t="s">
        <v>121</v>
      </c>
      <c r="BL6" s="125" t="s">
        <v>191</v>
      </c>
      <c r="BM6" s="124" t="s">
        <v>212</v>
      </c>
      <c r="BN6" s="126" t="s">
        <v>71</v>
      </c>
      <c r="BO6" s="126" t="s">
        <v>132</v>
      </c>
      <c r="BP6" s="126" t="s">
        <v>9</v>
      </c>
      <c r="BQ6" s="432"/>
      <c r="BR6" s="433" t="s">
        <v>222</v>
      </c>
      <c r="BS6" s="433"/>
      <c r="BT6" s="433" t="s">
        <v>223</v>
      </c>
      <c r="BU6" s="433" t="s">
        <v>224</v>
      </c>
    </row>
    <row r="7" spans="1:264" s="51" customFormat="1" ht="33.75" customHeight="1" thickBot="1" x14ac:dyDescent="0.3">
      <c r="A7" s="586" t="s">
        <v>174</v>
      </c>
      <c r="B7" s="128" t="s">
        <v>83</v>
      </c>
      <c r="C7" s="158">
        <v>35</v>
      </c>
      <c r="D7" s="159"/>
      <c r="E7" s="553"/>
      <c r="F7" s="553"/>
      <c r="G7" s="233"/>
      <c r="H7" s="233"/>
      <c r="I7" s="553">
        <v>300</v>
      </c>
      <c r="J7" s="553">
        <v>35</v>
      </c>
      <c r="K7" s="580">
        <v>0.89</v>
      </c>
      <c r="L7" s="553">
        <v>380</v>
      </c>
      <c r="M7" s="553">
        <v>25</v>
      </c>
      <c r="N7" s="580">
        <v>0.93</v>
      </c>
      <c r="O7" s="553"/>
      <c r="P7" s="553">
        <v>125</v>
      </c>
      <c r="Q7" s="553"/>
      <c r="R7" s="553"/>
      <c r="S7" s="553"/>
      <c r="T7" s="553"/>
      <c r="U7" s="553"/>
      <c r="V7" s="553"/>
      <c r="W7" s="553"/>
      <c r="X7" s="553"/>
      <c r="Y7" s="553"/>
      <c r="Z7" s="553"/>
      <c r="AA7" s="553"/>
      <c r="AB7" s="553"/>
      <c r="AC7" s="553"/>
      <c r="AD7" s="553"/>
      <c r="AE7" s="553"/>
      <c r="AF7" s="233"/>
      <c r="AG7" s="233"/>
      <c r="AH7" s="568"/>
      <c r="AI7" s="553"/>
      <c r="AJ7" s="553"/>
      <c r="AK7" s="584"/>
      <c r="AL7" s="562"/>
      <c r="AM7" s="276"/>
      <c r="AN7" s="276"/>
      <c r="AO7" s="233"/>
      <c r="AP7" s="553"/>
      <c r="AQ7" s="553"/>
      <c r="AR7" s="553"/>
      <c r="AS7" s="562"/>
      <c r="AT7" s="553"/>
      <c r="AU7" s="553"/>
      <c r="AV7" s="553"/>
      <c r="AW7" s="553"/>
      <c r="AX7" s="553"/>
      <c r="AY7" s="553"/>
      <c r="AZ7" s="553"/>
      <c r="BA7" s="553"/>
      <c r="BB7" s="553"/>
      <c r="BC7" s="553"/>
      <c r="BD7" s="553"/>
      <c r="BE7" s="553"/>
      <c r="BF7" s="553"/>
      <c r="BG7" s="603"/>
      <c r="BH7" s="276"/>
      <c r="BI7" s="276"/>
      <c r="BJ7" s="276"/>
      <c r="BK7" s="276"/>
      <c r="BL7" s="553"/>
      <c r="BM7" s="553"/>
      <c r="BN7" s="553"/>
      <c r="BO7" s="553"/>
      <c r="BP7" s="553"/>
      <c r="BQ7" s="553"/>
      <c r="BR7" s="610"/>
      <c r="BS7" s="610"/>
      <c r="BT7" s="610"/>
      <c r="BU7" s="610"/>
    </row>
    <row r="8" spans="1:264" s="51" customFormat="1" ht="33.75" customHeight="1" thickBot="1" x14ac:dyDescent="0.3">
      <c r="A8" s="587"/>
      <c r="B8" s="128" t="s">
        <v>84</v>
      </c>
      <c r="C8" s="158"/>
      <c r="D8" s="160"/>
      <c r="E8" s="554"/>
      <c r="F8" s="554"/>
      <c r="G8" s="234"/>
      <c r="H8" s="234"/>
      <c r="I8" s="554"/>
      <c r="J8" s="554"/>
      <c r="K8" s="554"/>
      <c r="L8" s="554"/>
      <c r="M8" s="554"/>
      <c r="N8" s="554"/>
      <c r="O8" s="554"/>
      <c r="P8" s="554"/>
      <c r="Q8" s="554"/>
      <c r="R8" s="554"/>
      <c r="S8" s="554"/>
      <c r="T8" s="554"/>
      <c r="U8" s="554"/>
      <c r="V8" s="554"/>
      <c r="W8" s="554"/>
      <c r="X8" s="554"/>
      <c r="Y8" s="554"/>
      <c r="Z8" s="554"/>
      <c r="AA8" s="554"/>
      <c r="AB8" s="554"/>
      <c r="AC8" s="554"/>
      <c r="AD8" s="554"/>
      <c r="AE8" s="554"/>
      <c r="AF8" s="234"/>
      <c r="AG8" s="234"/>
      <c r="AH8" s="554"/>
      <c r="AI8" s="554"/>
      <c r="AJ8" s="554"/>
      <c r="AK8" s="585"/>
      <c r="AL8" s="563"/>
      <c r="AM8" s="277"/>
      <c r="AN8" s="277"/>
      <c r="AO8" s="234"/>
      <c r="AP8" s="554"/>
      <c r="AQ8" s="554"/>
      <c r="AR8" s="554"/>
      <c r="AS8" s="563"/>
      <c r="AT8" s="554"/>
      <c r="AU8" s="554"/>
      <c r="AV8" s="554"/>
      <c r="AW8" s="554"/>
      <c r="AX8" s="554"/>
      <c r="AY8" s="554"/>
      <c r="AZ8" s="554"/>
      <c r="BA8" s="554"/>
      <c r="BB8" s="554"/>
      <c r="BC8" s="554"/>
      <c r="BD8" s="554"/>
      <c r="BE8" s="554"/>
      <c r="BF8" s="554"/>
      <c r="BG8" s="604"/>
      <c r="BH8" s="277"/>
      <c r="BI8" s="277"/>
      <c r="BJ8" s="277"/>
      <c r="BK8" s="277"/>
      <c r="BL8" s="554"/>
      <c r="BM8" s="554"/>
      <c r="BN8" s="554"/>
      <c r="BO8" s="554"/>
      <c r="BP8" s="554"/>
      <c r="BQ8" s="554"/>
      <c r="BR8" s="611"/>
      <c r="BS8" s="611"/>
      <c r="BT8" s="611"/>
      <c r="BU8" s="611"/>
    </row>
    <row r="9" spans="1:264" s="42" customFormat="1" ht="24.95" customHeight="1" x14ac:dyDescent="0.25">
      <c r="A9" s="226" t="s">
        <v>52</v>
      </c>
      <c r="B9" s="225">
        <v>1</v>
      </c>
      <c r="C9" s="161">
        <v>20</v>
      </c>
      <c r="D9" s="161"/>
      <c r="E9" s="164"/>
      <c r="F9" s="164"/>
      <c r="G9" s="290"/>
      <c r="H9" s="290"/>
      <c r="I9" s="466" t="s">
        <v>213</v>
      </c>
      <c r="J9" s="466" t="s">
        <v>213</v>
      </c>
      <c r="K9" s="427" t="s">
        <v>213</v>
      </c>
      <c r="L9" s="290"/>
      <c r="M9" s="290"/>
      <c r="N9" s="427" t="s">
        <v>213</v>
      </c>
      <c r="O9" s="290"/>
      <c r="P9" s="290"/>
      <c r="Q9" s="427" t="s">
        <v>213</v>
      </c>
      <c r="R9" s="290"/>
      <c r="S9" s="290"/>
      <c r="T9" s="162"/>
      <c r="U9" s="162"/>
      <c r="V9" s="162"/>
      <c r="W9" s="162"/>
      <c r="X9" s="162"/>
      <c r="Y9" s="162"/>
      <c r="Z9" s="314"/>
      <c r="AA9" s="314"/>
      <c r="AB9" s="313"/>
      <c r="AC9" s="162"/>
      <c r="AD9" s="162"/>
      <c r="AE9" s="183" t="s">
        <v>213</v>
      </c>
      <c r="AF9" s="161"/>
      <c r="AG9" s="161"/>
      <c r="AH9" s="127"/>
      <c r="AI9" s="161"/>
      <c r="AJ9" s="161"/>
      <c r="AK9" s="161"/>
      <c r="AL9" s="317"/>
      <c r="AM9" s="239"/>
      <c r="AN9" s="239"/>
      <c r="AO9" s="161"/>
      <c r="AP9" s="320"/>
      <c r="AQ9" s="127" t="s">
        <v>213</v>
      </c>
      <c r="AR9" s="127" t="s">
        <v>213</v>
      </c>
      <c r="AS9" s="162"/>
      <c r="AT9" s="164"/>
      <c r="AU9" s="165"/>
      <c r="AV9" s="301"/>
      <c r="AW9" s="461"/>
      <c r="AX9" s="166"/>
      <c r="AY9" s="304"/>
      <c r="AZ9" s="329"/>
      <c r="BA9" s="330"/>
      <c r="BB9" s="461"/>
      <c r="BC9" s="325"/>
      <c r="BD9" s="325"/>
      <c r="BE9" s="325"/>
      <c r="BF9" s="325"/>
      <c r="BG9" s="161"/>
      <c r="BH9" s="239"/>
      <c r="BI9" s="239"/>
      <c r="BJ9" s="239"/>
      <c r="BK9" s="239"/>
      <c r="BL9" s="162"/>
      <c r="BM9" s="163"/>
      <c r="BN9" s="161"/>
      <c r="BO9" s="161"/>
      <c r="BP9" s="301"/>
      <c r="BQ9" s="434"/>
      <c r="BR9" s="435"/>
      <c r="BS9" s="436"/>
      <c r="BT9" s="436"/>
      <c r="BU9" s="437"/>
    </row>
    <row r="10" spans="1:264" s="42" customFormat="1" ht="24.95" customHeight="1" x14ac:dyDescent="0.25">
      <c r="A10" s="226" t="s">
        <v>53</v>
      </c>
      <c r="B10" s="227">
        <v>2</v>
      </c>
      <c r="C10" s="167">
        <v>13</v>
      </c>
      <c r="D10" s="167"/>
      <c r="E10" s="164"/>
      <c r="F10" s="164"/>
      <c r="G10" s="290"/>
      <c r="H10" s="290"/>
      <c r="I10" s="466" t="s">
        <v>213</v>
      </c>
      <c r="J10" s="466" t="s">
        <v>213</v>
      </c>
      <c r="K10" s="427" t="s">
        <v>213</v>
      </c>
      <c r="L10" s="290"/>
      <c r="M10" s="290"/>
      <c r="N10" s="427" t="s">
        <v>213</v>
      </c>
      <c r="O10" s="290"/>
      <c r="P10" s="290"/>
      <c r="Q10" s="427" t="s">
        <v>213</v>
      </c>
      <c r="R10" s="290"/>
      <c r="S10" s="290"/>
      <c r="T10" s="162"/>
      <c r="U10" s="162"/>
      <c r="V10" s="162"/>
      <c r="W10" s="162"/>
      <c r="X10" s="162"/>
      <c r="Y10" s="162"/>
      <c r="Z10" s="314"/>
      <c r="AA10" s="314"/>
      <c r="AB10" s="313"/>
      <c r="AC10" s="162"/>
      <c r="AD10" s="162"/>
      <c r="AE10" s="183" t="s">
        <v>213</v>
      </c>
      <c r="AF10" s="161"/>
      <c r="AG10" s="161"/>
      <c r="AH10" s="127"/>
      <c r="AI10" s="161"/>
      <c r="AJ10" s="161"/>
      <c r="AK10" s="161"/>
      <c r="AL10" s="318"/>
      <c r="AM10" s="240"/>
      <c r="AN10" s="240"/>
      <c r="AO10" s="167"/>
      <c r="AP10" s="321"/>
      <c r="AQ10" s="462" t="s">
        <v>213</v>
      </c>
      <c r="AR10" s="462" t="s">
        <v>213</v>
      </c>
      <c r="AS10" s="323"/>
      <c r="AT10" s="169"/>
      <c r="AU10" s="170"/>
      <c r="AV10" s="195"/>
      <c r="AW10" s="462"/>
      <c r="AX10" s="171"/>
      <c r="AY10" s="306"/>
      <c r="AZ10" s="331"/>
      <c r="BA10" s="332"/>
      <c r="BB10" s="463"/>
      <c r="BC10" s="326"/>
      <c r="BD10" s="326"/>
      <c r="BE10" s="326"/>
      <c r="BF10" s="326"/>
      <c r="BG10" s="167"/>
      <c r="BH10" s="240"/>
      <c r="BI10" s="240"/>
      <c r="BJ10" s="240"/>
      <c r="BK10" s="240"/>
      <c r="BL10" s="323"/>
      <c r="BM10" s="168"/>
      <c r="BN10" s="167"/>
      <c r="BO10" s="167"/>
      <c r="BP10" s="195"/>
      <c r="BQ10" s="438"/>
      <c r="BR10" s="435"/>
      <c r="BS10" s="436"/>
      <c r="BT10" s="436"/>
      <c r="BU10" s="437"/>
    </row>
    <row r="11" spans="1:264" s="42" customFormat="1" ht="24.95" customHeight="1" x14ac:dyDescent="0.25">
      <c r="A11" s="226" t="s">
        <v>47</v>
      </c>
      <c r="B11" s="227">
        <v>3</v>
      </c>
      <c r="C11" s="167">
        <v>10</v>
      </c>
      <c r="D11" s="167"/>
      <c r="E11" s="164">
        <v>7.76</v>
      </c>
      <c r="F11" s="164">
        <v>7.8</v>
      </c>
      <c r="G11" s="290">
        <v>1598</v>
      </c>
      <c r="H11" s="290">
        <v>1335</v>
      </c>
      <c r="I11" s="290">
        <v>722.49999999999989</v>
      </c>
      <c r="J11" s="466">
        <v>30</v>
      </c>
      <c r="K11" s="427">
        <v>95.847750865051907</v>
      </c>
      <c r="L11" s="290">
        <v>941</v>
      </c>
      <c r="M11" s="290">
        <v>36</v>
      </c>
      <c r="N11" s="427">
        <v>96.174282678002129</v>
      </c>
      <c r="O11" s="290">
        <v>2148</v>
      </c>
      <c r="P11" s="290">
        <v>110</v>
      </c>
      <c r="Q11" s="427">
        <v>94.878957169459966</v>
      </c>
      <c r="R11" s="290"/>
      <c r="S11" s="290"/>
      <c r="T11" s="162"/>
      <c r="U11" s="162"/>
      <c r="V11" s="162"/>
      <c r="W11" s="162"/>
      <c r="X11" s="162"/>
      <c r="Y11" s="162"/>
      <c r="Z11" s="314"/>
      <c r="AA11" s="314"/>
      <c r="AB11" s="313"/>
      <c r="AC11" s="162"/>
      <c r="AD11" s="162"/>
      <c r="AE11" s="183" t="s">
        <v>213</v>
      </c>
      <c r="AF11" s="161"/>
      <c r="AG11" s="161"/>
      <c r="AH11" s="127" t="s">
        <v>214</v>
      </c>
      <c r="AI11" s="161" t="s">
        <v>215</v>
      </c>
      <c r="AJ11" s="161" t="s">
        <v>216</v>
      </c>
      <c r="AK11" s="161" t="s">
        <v>216</v>
      </c>
      <c r="AL11" s="318"/>
      <c r="AM11" s="240"/>
      <c r="AN11" s="240"/>
      <c r="AO11" s="167"/>
      <c r="AP11" s="321"/>
      <c r="AQ11" s="462">
        <v>286.66666666666657</v>
      </c>
      <c r="AR11" s="462">
        <v>155</v>
      </c>
      <c r="AS11" s="323"/>
      <c r="AT11" s="169"/>
      <c r="AU11" s="170"/>
      <c r="AV11" s="195"/>
      <c r="AW11" s="462"/>
      <c r="AX11" s="171"/>
      <c r="AY11" s="306"/>
      <c r="AZ11" s="331"/>
      <c r="BA11" s="332"/>
      <c r="BB11" s="463"/>
      <c r="BC11" s="326"/>
      <c r="BD11" s="326"/>
      <c r="BE11" s="326"/>
      <c r="BF11" s="326"/>
      <c r="BG11" s="167"/>
      <c r="BH11" s="240"/>
      <c r="BI11" s="240"/>
      <c r="BJ11" s="240"/>
      <c r="BK11" s="240"/>
      <c r="BL11" s="323"/>
      <c r="BM11" s="168"/>
      <c r="BN11" s="167"/>
      <c r="BO11" s="167"/>
      <c r="BP11" s="195"/>
      <c r="BQ11" s="438"/>
      <c r="BR11" s="435"/>
      <c r="BS11" s="436"/>
      <c r="BT11" s="436"/>
      <c r="BU11" s="437"/>
    </row>
    <row r="12" spans="1:264" s="42" customFormat="1" ht="24.95" customHeight="1" x14ac:dyDescent="0.25">
      <c r="A12" s="226" t="s">
        <v>48</v>
      </c>
      <c r="B12" s="227">
        <v>4</v>
      </c>
      <c r="C12" s="167">
        <v>12</v>
      </c>
      <c r="D12" s="167"/>
      <c r="E12" s="164"/>
      <c r="F12" s="164"/>
      <c r="G12" s="290"/>
      <c r="H12" s="290"/>
      <c r="I12" s="290" t="s">
        <v>213</v>
      </c>
      <c r="J12" s="290" t="s">
        <v>213</v>
      </c>
      <c r="K12" s="427" t="s">
        <v>213</v>
      </c>
      <c r="L12" s="290"/>
      <c r="M12" s="290"/>
      <c r="N12" s="427" t="s">
        <v>213</v>
      </c>
      <c r="O12" s="290"/>
      <c r="P12" s="290"/>
      <c r="Q12" s="427" t="s">
        <v>213</v>
      </c>
      <c r="R12" s="290"/>
      <c r="S12" s="290"/>
      <c r="T12" s="162"/>
      <c r="U12" s="162"/>
      <c r="V12" s="162"/>
      <c r="W12" s="162"/>
      <c r="X12" s="162"/>
      <c r="Y12" s="162"/>
      <c r="Z12" s="314"/>
      <c r="AA12" s="314"/>
      <c r="AB12" s="313"/>
      <c r="AC12" s="162"/>
      <c r="AD12" s="162"/>
      <c r="AE12" s="183" t="s">
        <v>213</v>
      </c>
      <c r="AF12" s="161"/>
      <c r="AG12" s="161"/>
      <c r="AH12" s="127"/>
      <c r="AI12" s="161"/>
      <c r="AJ12" s="161"/>
      <c r="AK12" s="161"/>
      <c r="AL12" s="318"/>
      <c r="AM12" s="240"/>
      <c r="AN12" s="240"/>
      <c r="AO12" s="167"/>
      <c r="AP12" s="321"/>
      <c r="AQ12" s="462" t="s">
        <v>213</v>
      </c>
      <c r="AR12" s="462" t="s">
        <v>213</v>
      </c>
      <c r="AS12" s="323"/>
      <c r="AT12" s="169"/>
      <c r="AU12" s="170"/>
      <c r="AV12" s="195"/>
      <c r="AW12" s="462"/>
      <c r="AX12" s="171"/>
      <c r="AY12" s="306"/>
      <c r="AZ12" s="331"/>
      <c r="BA12" s="332"/>
      <c r="BB12" s="463"/>
      <c r="BC12" s="326"/>
      <c r="BD12" s="326"/>
      <c r="BE12" s="326"/>
      <c r="BF12" s="326"/>
      <c r="BG12" s="167"/>
      <c r="BH12" s="240"/>
      <c r="BI12" s="240"/>
      <c r="BJ12" s="240"/>
      <c r="BK12" s="240"/>
      <c r="BL12" s="323"/>
      <c r="BM12" s="168"/>
      <c r="BN12" s="167"/>
      <c r="BO12" s="167"/>
      <c r="BP12" s="195"/>
      <c r="BQ12" s="438"/>
      <c r="BR12" s="435"/>
      <c r="BS12" s="436"/>
      <c r="BT12" s="436"/>
      <c r="BU12" s="437"/>
    </row>
    <row r="13" spans="1:264" s="42" customFormat="1" ht="24.95" customHeight="1" x14ac:dyDescent="0.25">
      <c r="A13" s="226" t="s">
        <v>49</v>
      </c>
      <c r="B13" s="227">
        <v>5</v>
      </c>
      <c r="C13" s="167">
        <v>11</v>
      </c>
      <c r="D13" s="167"/>
      <c r="E13" s="164">
        <v>7.9</v>
      </c>
      <c r="F13" s="164">
        <v>7.57</v>
      </c>
      <c r="G13" s="290">
        <v>1623</v>
      </c>
      <c r="H13" s="290">
        <v>1370</v>
      </c>
      <c r="I13" s="466">
        <v>610.00000000000011</v>
      </c>
      <c r="J13" s="466">
        <v>15.500000000000027</v>
      </c>
      <c r="K13" s="427">
        <v>97.459016393442624</v>
      </c>
      <c r="L13" s="290">
        <v>782.05128205128221</v>
      </c>
      <c r="M13" s="290">
        <v>30.34</v>
      </c>
      <c r="N13" s="427">
        <v>96.12045901639344</v>
      </c>
      <c r="O13" s="290">
        <v>1564.1025641025644</v>
      </c>
      <c r="P13" s="290">
        <v>82</v>
      </c>
      <c r="Q13" s="427">
        <v>94.757377049180334</v>
      </c>
      <c r="R13" s="290"/>
      <c r="S13" s="290"/>
      <c r="T13" s="162"/>
      <c r="U13" s="162"/>
      <c r="V13" s="162"/>
      <c r="W13" s="162"/>
      <c r="X13" s="162"/>
      <c r="Y13" s="162"/>
      <c r="Z13" s="314"/>
      <c r="AA13" s="314"/>
      <c r="AB13" s="313"/>
      <c r="AC13" s="162"/>
      <c r="AD13" s="162"/>
      <c r="AE13" s="183" t="s">
        <v>213</v>
      </c>
      <c r="AF13" s="161"/>
      <c r="AG13" s="161"/>
      <c r="AH13" s="127" t="s">
        <v>214</v>
      </c>
      <c r="AI13" s="161" t="s">
        <v>215</v>
      </c>
      <c r="AJ13" s="161" t="s">
        <v>216</v>
      </c>
      <c r="AK13" s="161" t="s">
        <v>216</v>
      </c>
      <c r="AL13" s="318"/>
      <c r="AM13" s="240"/>
      <c r="AN13" s="240"/>
      <c r="AO13" s="167"/>
      <c r="AP13" s="321"/>
      <c r="AQ13" s="462">
        <v>355.00000000000011</v>
      </c>
      <c r="AR13" s="462">
        <v>148.00000000000006</v>
      </c>
      <c r="AS13" s="323"/>
      <c r="AT13" s="169"/>
      <c r="AU13" s="170"/>
      <c r="AV13" s="195"/>
      <c r="AW13" s="462"/>
      <c r="AX13" s="171"/>
      <c r="AY13" s="306"/>
      <c r="AZ13" s="331"/>
      <c r="BA13" s="332"/>
      <c r="BB13" s="436">
        <v>2.0099999999999998</v>
      </c>
      <c r="BC13" s="326"/>
      <c r="BD13" s="326"/>
      <c r="BE13" s="326"/>
      <c r="BF13" s="326"/>
      <c r="BG13" s="167"/>
      <c r="BH13" s="240"/>
      <c r="BI13" s="240"/>
      <c r="BJ13" s="240"/>
      <c r="BK13" s="240"/>
      <c r="BL13" s="323"/>
      <c r="BM13" s="168"/>
      <c r="BN13" s="167"/>
      <c r="BO13" s="167"/>
      <c r="BP13" s="195"/>
      <c r="BQ13" s="438"/>
      <c r="BR13" s="435">
        <v>8</v>
      </c>
      <c r="BS13" s="436"/>
      <c r="BT13" s="436">
        <v>2.0099999999999998</v>
      </c>
      <c r="BU13" s="437">
        <v>86</v>
      </c>
    </row>
    <row r="14" spans="1:264" s="42" customFormat="1" ht="24.95" customHeight="1" x14ac:dyDescent="0.25">
      <c r="A14" s="226" t="s">
        <v>50</v>
      </c>
      <c r="B14" s="227">
        <v>6</v>
      </c>
      <c r="C14" s="167">
        <v>15</v>
      </c>
      <c r="D14" s="167"/>
      <c r="E14" s="164"/>
      <c r="F14" s="164"/>
      <c r="G14" s="290"/>
      <c r="H14" s="290"/>
      <c r="I14" s="466" t="s">
        <v>213</v>
      </c>
      <c r="J14" s="466" t="s">
        <v>213</v>
      </c>
      <c r="K14" s="427" t="s">
        <v>213</v>
      </c>
      <c r="L14" s="290"/>
      <c r="M14" s="290"/>
      <c r="N14" s="427" t="s">
        <v>213</v>
      </c>
      <c r="O14" s="290"/>
      <c r="P14" s="290"/>
      <c r="Q14" s="427" t="s">
        <v>213</v>
      </c>
      <c r="R14" s="290"/>
      <c r="S14" s="290"/>
      <c r="T14" s="162"/>
      <c r="U14" s="162"/>
      <c r="V14" s="162"/>
      <c r="W14" s="162"/>
      <c r="X14" s="162"/>
      <c r="Y14" s="162"/>
      <c r="Z14" s="314"/>
      <c r="AA14" s="314"/>
      <c r="AB14" s="313"/>
      <c r="AC14" s="162"/>
      <c r="AD14" s="162"/>
      <c r="AE14" s="183" t="s">
        <v>213</v>
      </c>
      <c r="AF14" s="161"/>
      <c r="AG14" s="161"/>
      <c r="AH14" s="127"/>
      <c r="AI14" s="161"/>
      <c r="AJ14" s="161"/>
      <c r="AK14" s="161"/>
      <c r="AL14" s="318"/>
      <c r="AM14" s="240"/>
      <c r="AN14" s="240"/>
      <c r="AO14" s="167"/>
      <c r="AP14" s="321"/>
      <c r="AQ14" s="462" t="s">
        <v>213</v>
      </c>
      <c r="AR14" s="462" t="s">
        <v>213</v>
      </c>
      <c r="AS14" s="323"/>
      <c r="AT14" s="169"/>
      <c r="AU14" s="170"/>
      <c r="AV14" s="195"/>
      <c r="AW14" s="462"/>
      <c r="AX14" s="171"/>
      <c r="AY14" s="307"/>
      <c r="AZ14" s="331"/>
      <c r="BA14" s="332"/>
      <c r="BB14" s="463"/>
      <c r="BC14" s="326"/>
      <c r="BD14" s="326"/>
      <c r="BE14" s="326"/>
      <c r="BF14" s="326"/>
      <c r="BG14" s="167"/>
      <c r="BH14" s="240"/>
      <c r="BI14" s="240"/>
      <c r="BJ14" s="240"/>
      <c r="BK14" s="240"/>
      <c r="BL14" s="323"/>
      <c r="BM14" s="168"/>
      <c r="BN14" s="167"/>
      <c r="BO14" s="167"/>
      <c r="BP14" s="195"/>
      <c r="BQ14" s="438"/>
      <c r="BR14" s="435"/>
      <c r="BS14" s="436"/>
      <c r="BT14" s="436"/>
      <c r="BU14" s="437"/>
    </row>
    <row r="15" spans="1:264" s="42" customFormat="1" ht="24.95" customHeight="1" x14ac:dyDescent="0.25">
      <c r="A15" s="226" t="s">
        <v>51</v>
      </c>
      <c r="B15" s="227">
        <v>7</v>
      </c>
      <c r="C15" s="167">
        <v>15</v>
      </c>
      <c r="D15" s="167"/>
      <c r="E15" s="164"/>
      <c r="F15" s="164"/>
      <c r="G15" s="290"/>
      <c r="H15" s="290"/>
      <c r="I15" s="466" t="s">
        <v>213</v>
      </c>
      <c r="J15" s="466" t="s">
        <v>213</v>
      </c>
      <c r="K15" s="427" t="s">
        <v>213</v>
      </c>
      <c r="L15" s="290"/>
      <c r="M15" s="290"/>
      <c r="N15" s="427" t="s">
        <v>213</v>
      </c>
      <c r="O15" s="290"/>
      <c r="P15" s="290"/>
      <c r="Q15" s="427" t="s">
        <v>213</v>
      </c>
      <c r="R15" s="290"/>
      <c r="S15" s="290"/>
      <c r="T15" s="162"/>
      <c r="U15" s="162"/>
      <c r="V15" s="162"/>
      <c r="W15" s="162"/>
      <c r="X15" s="162"/>
      <c r="Y15" s="162"/>
      <c r="Z15" s="314"/>
      <c r="AA15" s="314"/>
      <c r="AB15" s="313"/>
      <c r="AC15" s="162"/>
      <c r="AD15" s="162"/>
      <c r="AE15" s="183" t="s">
        <v>213</v>
      </c>
      <c r="AF15" s="161"/>
      <c r="AG15" s="161"/>
      <c r="AH15" s="127"/>
      <c r="AI15" s="161"/>
      <c r="AJ15" s="161"/>
      <c r="AK15" s="161"/>
      <c r="AL15" s="318"/>
      <c r="AM15" s="240"/>
      <c r="AN15" s="240"/>
      <c r="AO15" s="167"/>
      <c r="AP15" s="321"/>
      <c r="AQ15" s="462" t="s">
        <v>213</v>
      </c>
      <c r="AR15" s="462" t="s">
        <v>213</v>
      </c>
      <c r="AS15" s="323"/>
      <c r="AT15" s="169"/>
      <c r="AU15" s="170"/>
      <c r="AV15" s="195"/>
      <c r="AW15" s="462"/>
      <c r="AX15" s="171"/>
      <c r="AY15" s="306"/>
      <c r="AZ15" s="331"/>
      <c r="BA15" s="332"/>
      <c r="BB15" s="463"/>
      <c r="BC15" s="326"/>
      <c r="BD15" s="326"/>
      <c r="BE15" s="326"/>
      <c r="BF15" s="326"/>
      <c r="BG15" s="167"/>
      <c r="BH15" s="240"/>
      <c r="BI15" s="240"/>
      <c r="BJ15" s="240"/>
      <c r="BK15" s="240"/>
      <c r="BL15" s="323"/>
      <c r="BM15" s="168"/>
      <c r="BN15" s="167"/>
      <c r="BO15" s="167"/>
      <c r="BP15" s="195"/>
      <c r="BQ15" s="438"/>
      <c r="BR15" s="435"/>
      <c r="BS15" s="436"/>
      <c r="BT15" s="436"/>
      <c r="BU15" s="437"/>
    </row>
    <row r="16" spans="1:264" s="42" customFormat="1" ht="24.95" customHeight="1" x14ac:dyDescent="0.25">
      <c r="A16" s="226" t="s">
        <v>52</v>
      </c>
      <c r="B16" s="227">
        <v>8</v>
      </c>
      <c r="C16" s="167">
        <v>17</v>
      </c>
      <c r="D16" s="167"/>
      <c r="E16" s="164"/>
      <c r="F16" s="164"/>
      <c r="G16" s="290"/>
      <c r="H16" s="290"/>
      <c r="I16" s="466" t="s">
        <v>213</v>
      </c>
      <c r="J16" s="466" t="s">
        <v>213</v>
      </c>
      <c r="K16" s="427" t="s">
        <v>213</v>
      </c>
      <c r="L16" s="290"/>
      <c r="M16" s="290"/>
      <c r="N16" s="427" t="s">
        <v>213</v>
      </c>
      <c r="O16" s="290"/>
      <c r="P16" s="290"/>
      <c r="Q16" s="427" t="s">
        <v>213</v>
      </c>
      <c r="R16" s="290"/>
      <c r="S16" s="290"/>
      <c r="T16" s="162"/>
      <c r="U16" s="162"/>
      <c r="V16" s="162"/>
      <c r="W16" s="162"/>
      <c r="X16" s="162"/>
      <c r="Y16" s="162"/>
      <c r="Z16" s="314"/>
      <c r="AA16" s="314"/>
      <c r="AB16" s="313"/>
      <c r="AC16" s="162"/>
      <c r="AD16" s="162"/>
      <c r="AE16" s="183"/>
      <c r="AF16" s="161"/>
      <c r="AG16" s="161"/>
      <c r="AH16" s="127"/>
      <c r="AI16" s="161"/>
      <c r="AJ16" s="161"/>
      <c r="AK16" s="161"/>
      <c r="AL16" s="318"/>
      <c r="AM16" s="240"/>
      <c r="AN16" s="240"/>
      <c r="AO16" s="167"/>
      <c r="AP16" s="321"/>
      <c r="AQ16" s="462" t="s">
        <v>213</v>
      </c>
      <c r="AR16" s="462" t="s">
        <v>213</v>
      </c>
      <c r="AS16" s="323"/>
      <c r="AT16" s="169"/>
      <c r="AU16" s="170"/>
      <c r="AV16" s="195"/>
      <c r="AW16" s="462"/>
      <c r="AX16" s="171"/>
      <c r="AY16" s="306"/>
      <c r="AZ16" s="331"/>
      <c r="BA16" s="332"/>
      <c r="BB16" s="463"/>
      <c r="BC16" s="326"/>
      <c r="BD16" s="326"/>
      <c r="BE16" s="326"/>
      <c r="BF16" s="326"/>
      <c r="BG16" s="167"/>
      <c r="BH16" s="240"/>
      <c r="BI16" s="240"/>
      <c r="BJ16" s="240"/>
      <c r="BK16" s="240"/>
      <c r="BL16" s="323"/>
      <c r="BM16" s="168"/>
      <c r="BN16" s="167"/>
      <c r="BO16" s="167"/>
      <c r="BP16" s="195"/>
      <c r="BQ16" s="438"/>
      <c r="BR16" s="435"/>
      <c r="BS16" s="436"/>
      <c r="BT16" s="436"/>
      <c r="BU16" s="437"/>
    </row>
    <row r="17" spans="1:73" s="42" customFormat="1" ht="24.95" customHeight="1" x14ac:dyDescent="0.25">
      <c r="A17" s="226" t="s">
        <v>53</v>
      </c>
      <c r="B17" s="227">
        <v>9</v>
      </c>
      <c r="C17" s="167">
        <v>10</v>
      </c>
      <c r="D17" s="167"/>
      <c r="E17" s="164"/>
      <c r="F17" s="164"/>
      <c r="G17" s="290"/>
      <c r="H17" s="290"/>
      <c r="I17" s="290" t="s">
        <v>213</v>
      </c>
      <c r="J17" s="290" t="s">
        <v>213</v>
      </c>
      <c r="K17" s="427" t="s">
        <v>213</v>
      </c>
      <c r="L17" s="290"/>
      <c r="M17" s="290"/>
      <c r="N17" s="427" t="s">
        <v>213</v>
      </c>
      <c r="O17" s="290"/>
      <c r="P17" s="290"/>
      <c r="Q17" s="427" t="s">
        <v>213</v>
      </c>
      <c r="R17" s="290"/>
      <c r="S17" s="290"/>
      <c r="T17" s="162"/>
      <c r="U17" s="162"/>
      <c r="V17" s="162"/>
      <c r="W17" s="162"/>
      <c r="X17" s="162"/>
      <c r="Y17" s="162"/>
      <c r="Z17" s="314"/>
      <c r="AA17" s="314"/>
      <c r="AB17" s="313"/>
      <c r="AC17" s="162"/>
      <c r="AD17" s="162"/>
      <c r="AE17" s="183" t="s">
        <v>213</v>
      </c>
      <c r="AF17" s="161"/>
      <c r="AG17" s="161"/>
      <c r="AH17" s="127"/>
      <c r="AI17" s="161"/>
      <c r="AJ17" s="161"/>
      <c r="AK17" s="161"/>
      <c r="AL17" s="318"/>
      <c r="AM17" s="240"/>
      <c r="AN17" s="240"/>
      <c r="AO17" s="167"/>
      <c r="AP17" s="321"/>
      <c r="AQ17" s="462" t="s">
        <v>213</v>
      </c>
      <c r="AR17" s="462" t="s">
        <v>213</v>
      </c>
      <c r="AS17" s="323"/>
      <c r="AT17" s="169"/>
      <c r="AU17" s="170"/>
      <c r="AV17" s="195"/>
      <c r="AW17" s="462"/>
      <c r="AX17" s="171"/>
      <c r="AY17" s="306"/>
      <c r="AZ17" s="331"/>
      <c r="BA17" s="332"/>
      <c r="BB17" s="463"/>
      <c r="BC17" s="326"/>
      <c r="BD17" s="326"/>
      <c r="BE17" s="326"/>
      <c r="BF17" s="326"/>
      <c r="BG17" s="167"/>
      <c r="BH17" s="240"/>
      <c r="BI17" s="240"/>
      <c r="BJ17" s="240"/>
      <c r="BK17" s="240"/>
      <c r="BL17" s="323"/>
      <c r="BM17" s="168"/>
      <c r="BN17" s="167"/>
      <c r="BO17" s="167"/>
      <c r="BP17" s="195"/>
      <c r="BQ17" s="438"/>
      <c r="BR17" s="435"/>
      <c r="BS17" s="436"/>
      <c r="BT17" s="436"/>
      <c r="BU17" s="437"/>
    </row>
    <row r="18" spans="1:73" s="42" customFormat="1" ht="24.95" customHeight="1" x14ac:dyDescent="0.25">
      <c r="A18" s="226" t="s">
        <v>47</v>
      </c>
      <c r="B18" s="227">
        <v>10</v>
      </c>
      <c r="C18" s="167">
        <v>11</v>
      </c>
      <c r="D18" s="167"/>
      <c r="E18" s="164">
        <v>8.11</v>
      </c>
      <c r="F18" s="164">
        <v>7.9</v>
      </c>
      <c r="G18" s="290">
        <v>1578</v>
      </c>
      <c r="H18" s="290">
        <v>1370</v>
      </c>
      <c r="I18" s="290">
        <v>536</v>
      </c>
      <c r="J18" s="290">
        <v>15.500000000000027</v>
      </c>
      <c r="K18" s="427">
        <v>97.108208955223873</v>
      </c>
      <c r="L18" s="290">
        <v>714.5</v>
      </c>
      <c r="M18" s="290">
        <v>40.33</v>
      </c>
      <c r="N18" s="427">
        <v>94.355493351994397</v>
      </c>
      <c r="O18" s="290">
        <v>1429</v>
      </c>
      <c r="P18" s="290">
        <v>109</v>
      </c>
      <c r="Q18" s="427">
        <v>92.372288313505948</v>
      </c>
      <c r="R18" s="290"/>
      <c r="S18" s="290"/>
      <c r="T18" s="162"/>
      <c r="U18" s="162"/>
      <c r="V18" s="162"/>
      <c r="W18" s="162"/>
      <c r="X18" s="162"/>
      <c r="Y18" s="162"/>
      <c r="Z18" s="314"/>
      <c r="AA18" s="314"/>
      <c r="AB18" s="313"/>
      <c r="AC18" s="162">
        <v>15</v>
      </c>
      <c r="AD18" s="162">
        <v>8</v>
      </c>
      <c r="AE18" s="183">
        <v>46.666666666666664</v>
      </c>
      <c r="AF18" s="161"/>
      <c r="AG18" s="161"/>
      <c r="AH18" s="127" t="s">
        <v>214</v>
      </c>
      <c r="AI18" s="161" t="s">
        <v>215</v>
      </c>
      <c r="AJ18" s="161" t="s">
        <v>216</v>
      </c>
      <c r="AK18" s="161" t="s">
        <v>216</v>
      </c>
      <c r="AL18" s="318"/>
      <c r="AM18" s="240"/>
      <c r="AN18" s="240"/>
      <c r="AO18" s="167"/>
      <c r="AP18" s="321"/>
      <c r="AQ18" s="462">
        <v>179.99999999999989</v>
      </c>
      <c r="AR18" s="462">
        <v>171.99999999999991</v>
      </c>
      <c r="AS18" s="323"/>
      <c r="AT18" s="169"/>
      <c r="AU18" s="170"/>
      <c r="AV18" s="195"/>
      <c r="AW18" s="462"/>
      <c r="AX18" s="171"/>
      <c r="AY18" s="306"/>
      <c r="AZ18" s="331"/>
      <c r="BA18" s="332"/>
      <c r="BB18" s="463"/>
      <c r="BC18" s="326"/>
      <c r="BD18" s="326"/>
      <c r="BE18" s="326"/>
      <c r="BF18" s="326"/>
      <c r="BG18" s="167"/>
      <c r="BH18" s="240"/>
      <c r="BI18" s="240"/>
      <c r="BJ18" s="240"/>
      <c r="BK18" s="240"/>
      <c r="BL18" s="323"/>
      <c r="BM18" s="168"/>
      <c r="BN18" s="167"/>
      <c r="BO18" s="167"/>
      <c r="BP18" s="195"/>
      <c r="BQ18" s="438"/>
      <c r="BR18" s="435"/>
      <c r="BS18" s="436"/>
      <c r="BT18" s="436"/>
      <c r="BU18" s="437"/>
    </row>
    <row r="19" spans="1:73" s="42" customFormat="1" ht="24.95" customHeight="1" x14ac:dyDescent="0.25">
      <c r="A19" s="226" t="s">
        <v>48</v>
      </c>
      <c r="B19" s="227">
        <v>11</v>
      </c>
      <c r="C19" s="167">
        <v>10</v>
      </c>
      <c r="D19" s="167"/>
      <c r="E19" s="164">
        <v>7.3</v>
      </c>
      <c r="F19" s="164">
        <v>7.9</v>
      </c>
      <c r="G19" s="290">
        <v>1500</v>
      </c>
      <c r="H19" s="290">
        <v>1600</v>
      </c>
      <c r="I19" s="290">
        <v>270</v>
      </c>
      <c r="J19" s="290">
        <v>7</v>
      </c>
      <c r="K19" s="427">
        <v>97.407407407407405</v>
      </c>
      <c r="L19" s="290">
        <v>500</v>
      </c>
      <c r="M19" s="290">
        <v>15</v>
      </c>
      <c r="N19" s="427">
        <v>97</v>
      </c>
      <c r="O19" s="290">
        <v>2000</v>
      </c>
      <c r="P19" s="290">
        <v>120</v>
      </c>
      <c r="Q19" s="427">
        <v>94</v>
      </c>
      <c r="R19" s="290"/>
      <c r="S19" s="290"/>
      <c r="T19" s="162"/>
      <c r="U19" s="162"/>
      <c r="V19" s="162"/>
      <c r="W19" s="162"/>
      <c r="X19" s="162"/>
      <c r="Y19" s="162"/>
      <c r="Z19" s="314"/>
      <c r="AA19" s="314"/>
      <c r="AB19" s="313"/>
      <c r="AC19" s="162"/>
      <c r="AD19" s="162"/>
      <c r="AE19" s="183" t="s">
        <v>213</v>
      </c>
      <c r="AF19" s="161"/>
      <c r="AG19" s="161"/>
      <c r="AH19" s="127" t="s">
        <v>214</v>
      </c>
      <c r="AI19" s="161" t="s">
        <v>217</v>
      </c>
      <c r="AJ19" s="161" t="s">
        <v>216</v>
      </c>
      <c r="AK19" s="161" t="s">
        <v>216</v>
      </c>
      <c r="AL19" s="318"/>
      <c r="AM19" s="240"/>
      <c r="AN19" s="240"/>
      <c r="AO19" s="167"/>
      <c r="AP19" s="321"/>
      <c r="AQ19" s="462" t="s">
        <v>213</v>
      </c>
      <c r="AR19" s="462" t="s">
        <v>213</v>
      </c>
      <c r="AS19" s="323"/>
      <c r="AT19" s="169"/>
      <c r="AU19" s="170"/>
      <c r="AV19" s="195"/>
      <c r="AW19" s="462"/>
      <c r="AX19" s="171"/>
      <c r="AY19" s="306"/>
      <c r="AZ19" s="331"/>
      <c r="BA19" s="332"/>
      <c r="BB19" s="463"/>
      <c r="BC19" s="326"/>
      <c r="BD19" s="326"/>
      <c r="BE19" s="326"/>
      <c r="BF19" s="326"/>
      <c r="BG19" s="167"/>
      <c r="BH19" s="240"/>
      <c r="BI19" s="240"/>
      <c r="BJ19" s="240"/>
      <c r="BK19" s="240"/>
      <c r="BL19" s="323"/>
      <c r="BM19" s="168"/>
      <c r="BN19" s="167"/>
      <c r="BO19" s="167"/>
      <c r="BP19" s="195"/>
      <c r="BQ19" s="438"/>
      <c r="BR19" s="435"/>
      <c r="BS19" s="436"/>
      <c r="BT19" s="436"/>
      <c r="BU19" s="437"/>
    </row>
    <row r="20" spans="1:73" s="42" customFormat="1" ht="24.95" customHeight="1" x14ac:dyDescent="0.25">
      <c r="A20" s="226" t="s">
        <v>49</v>
      </c>
      <c r="B20" s="227">
        <v>12</v>
      </c>
      <c r="C20" s="167">
        <v>12</v>
      </c>
      <c r="D20" s="167"/>
      <c r="E20" s="164"/>
      <c r="F20" s="164"/>
      <c r="G20" s="290"/>
      <c r="H20" s="290"/>
      <c r="I20" s="290" t="s">
        <v>213</v>
      </c>
      <c r="J20" s="290" t="s">
        <v>213</v>
      </c>
      <c r="K20" s="427" t="s">
        <v>213</v>
      </c>
      <c r="L20" s="290"/>
      <c r="M20" s="290"/>
      <c r="N20" s="427" t="s">
        <v>213</v>
      </c>
      <c r="O20" s="290"/>
      <c r="P20" s="290"/>
      <c r="Q20" s="427" t="s">
        <v>213</v>
      </c>
      <c r="R20" s="290"/>
      <c r="S20" s="290"/>
      <c r="T20" s="162"/>
      <c r="U20" s="162"/>
      <c r="V20" s="162"/>
      <c r="W20" s="162"/>
      <c r="X20" s="162"/>
      <c r="Y20" s="162"/>
      <c r="Z20" s="314"/>
      <c r="AA20" s="314"/>
      <c r="AB20" s="313"/>
      <c r="AC20" s="162"/>
      <c r="AD20" s="162"/>
      <c r="AE20" s="183" t="s">
        <v>213</v>
      </c>
      <c r="AF20" s="161"/>
      <c r="AG20" s="161"/>
      <c r="AH20" s="127"/>
      <c r="AI20" s="161"/>
      <c r="AJ20" s="161"/>
      <c r="AK20" s="161"/>
      <c r="AL20" s="318"/>
      <c r="AM20" s="240"/>
      <c r="AN20" s="240"/>
      <c r="AO20" s="167"/>
      <c r="AP20" s="321"/>
      <c r="AQ20" s="462" t="s">
        <v>213</v>
      </c>
      <c r="AR20" s="462" t="s">
        <v>213</v>
      </c>
      <c r="AS20" s="323"/>
      <c r="AT20" s="169"/>
      <c r="AU20" s="170"/>
      <c r="AV20" s="195"/>
      <c r="AW20" s="462"/>
      <c r="AX20" s="171"/>
      <c r="AY20" s="306"/>
      <c r="AZ20" s="331"/>
      <c r="BA20" s="332"/>
      <c r="BB20" s="463"/>
      <c r="BC20" s="326"/>
      <c r="BD20" s="326"/>
      <c r="BE20" s="326"/>
      <c r="BF20" s="326"/>
      <c r="BG20" s="167"/>
      <c r="BH20" s="240"/>
      <c r="BI20" s="240"/>
      <c r="BJ20" s="240"/>
      <c r="BK20" s="240"/>
      <c r="BL20" s="323"/>
      <c r="BM20" s="168"/>
      <c r="BN20" s="167"/>
      <c r="BO20" s="167"/>
      <c r="BP20" s="195"/>
      <c r="BQ20" s="438"/>
      <c r="BR20" s="435"/>
      <c r="BS20" s="436"/>
      <c r="BT20" s="436"/>
      <c r="BU20" s="437"/>
    </row>
    <row r="21" spans="1:73" s="42" customFormat="1" ht="24.95" customHeight="1" x14ac:dyDescent="0.25">
      <c r="A21" s="226" t="s">
        <v>50</v>
      </c>
      <c r="B21" s="227">
        <v>13</v>
      </c>
      <c r="C21" s="167">
        <v>11</v>
      </c>
      <c r="D21" s="167"/>
      <c r="E21" s="164">
        <v>7.76</v>
      </c>
      <c r="F21" s="164">
        <v>7.82</v>
      </c>
      <c r="G21" s="290">
        <v>1473</v>
      </c>
      <c r="H21" s="290">
        <v>1228</v>
      </c>
      <c r="I21" s="290">
        <v>201.99999999999994</v>
      </c>
      <c r="J21" s="290">
        <v>15.500000000000027</v>
      </c>
      <c r="K21" s="427">
        <v>92.326732673267315</v>
      </c>
      <c r="L21" s="290">
        <v>258.97435897435889</v>
      </c>
      <c r="M21" s="290">
        <v>31.08</v>
      </c>
      <c r="N21" s="427">
        <v>87.998811881188118</v>
      </c>
      <c r="O21" s="290">
        <v>517.94871794871779</v>
      </c>
      <c r="P21" s="290">
        <v>84</v>
      </c>
      <c r="Q21" s="427">
        <v>83.78217821782178</v>
      </c>
      <c r="R21" s="290"/>
      <c r="S21" s="290"/>
      <c r="T21" s="162"/>
      <c r="U21" s="162"/>
      <c r="V21" s="162"/>
      <c r="W21" s="162"/>
      <c r="X21" s="162"/>
      <c r="Y21" s="162"/>
      <c r="Z21" s="314"/>
      <c r="AA21" s="314"/>
      <c r="AB21" s="313"/>
      <c r="AC21" s="162"/>
      <c r="AD21" s="162"/>
      <c r="AE21" s="183" t="s">
        <v>213</v>
      </c>
      <c r="AF21" s="161"/>
      <c r="AG21" s="161"/>
      <c r="AH21" s="127" t="s">
        <v>214</v>
      </c>
      <c r="AI21" s="161" t="s">
        <v>215</v>
      </c>
      <c r="AJ21" s="161" t="s">
        <v>216</v>
      </c>
      <c r="AK21" s="161" t="s">
        <v>216</v>
      </c>
      <c r="AL21" s="318"/>
      <c r="AM21" s="240"/>
      <c r="AN21" s="240"/>
      <c r="AO21" s="167"/>
      <c r="AP21" s="321"/>
      <c r="AQ21" s="462">
        <v>236.66666666666652</v>
      </c>
      <c r="AR21" s="462">
        <v>196.66666666666674</v>
      </c>
      <c r="AS21" s="323"/>
      <c r="AT21" s="169"/>
      <c r="AU21" s="170"/>
      <c r="AV21" s="195"/>
      <c r="AW21" s="462">
        <v>10</v>
      </c>
      <c r="AX21" s="171"/>
      <c r="AY21" s="306"/>
      <c r="AZ21" s="331"/>
      <c r="BA21" s="332"/>
      <c r="BB21" s="463"/>
      <c r="BC21" s="326"/>
      <c r="BD21" s="326"/>
      <c r="BE21" s="326"/>
      <c r="BF21" s="326"/>
      <c r="BG21" s="167"/>
      <c r="BH21" s="240"/>
      <c r="BI21" s="240"/>
      <c r="BJ21" s="240"/>
      <c r="BK21" s="240"/>
      <c r="BL21" s="323"/>
      <c r="BM21" s="168"/>
      <c r="BN21" s="167"/>
      <c r="BO21" s="167"/>
      <c r="BP21" s="195"/>
      <c r="BQ21" s="438"/>
      <c r="BR21" s="435"/>
      <c r="BS21" s="436"/>
      <c r="BT21" s="436"/>
      <c r="BU21" s="437"/>
    </row>
    <row r="22" spans="1:73" s="42" customFormat="1" ht="24.95" customHeight="1" x14ac:dyDescent="0.25">
      <c r="A22" s="226" t="s">
        <v>51</v>
      </c>
      <c r="B22" s="227">
        <v>14</v>
      </c>
      <c r="C22" s="167">
        <v>13.5</v>
      </c>
      <c r="D22" s="167"/>
      <c r="E22" s="164"/>
      <c r="F22" s="164"/>
      <c r="G22" s="290"/>
      <c r="H22" s="290"/>
      <c r="I22" s="290" t="s">
        <v>213</v>
      </c>
      <c r="J22" s="290" t="s">
        <v>213</v>
      </c>
      <c r="K22" s="427" t="s">
        <v>213</v>
      </c>
      <c r="L22" s="290"/>
      <c r="M22" s="290"/>
      <c r="N22" s="427" t="s">
        <v>213</v>
      </c>
      <c r="O22" s="290"/>
      <c r="P22" s="290"/>
      <c r="Q22" s="427" t="s">
        <v>213</v>
      </c>
      <c r="R22" s="290"/>
      <c r="S22" s="290"/>
      <c r="T22" s="162"/>
      <c r="U22" s="162"/>
      <c r="V22" s="162"/>
      <c r="W22" s="162"/>
      <c r="X22" s="162"/>
      <c r="Y22" s="162"/>
      <c r="Z22" s="314"/>
      <c r="AA22" s="314"/>
      <c r="AB22" s="313"/>
      <c r="AC22" s="162"/>
      <c r="AD22" s="162"/>
      <c r="AE22" s="183" t="s">
        <v>213</v>
      </c>
      <c r="AF22" s="161"/>
      <c r="AG22" s="161"/>
      <c r="AH22" s="127"/>
      <c r="AI22" s="161"/>
      <c r="AJ22" s="161"/>
      <c r="AK22" s="161"/>
      <c r="AL22" s="318"/>
      <c r="AM22" s="240"/>
      <c r="AN22" s="240"/>
      <c r="AO22" s="167"/>
      <c r="AP22" s="321"/>
      <c r="AQ22" s="462" t="s">
        <v>213</v>
      </c>
      <c r="AR22" s="462" t="s">
        <v>213</v>
      </c>
      <c r="AS22" s="323"/>
      <c r="AT22" s="169"/>
      <c r="AU22" s="170"/>
      <c r="AV22" s="195"/>
      <c r="AW22" s="462"/>
      <c r="AX22" s="171"/>
      <c r="AY22" s="306"/>
      <c r="AZ22" s="331"/>
      <c r="BA22" s="332"/>
      <c r="BB22" s="463"/>
      <c r="BC22" s="326"/>
      <c r="BD22" s="326"/>
      <c r="BE22" s="326"/>
      <c r="BF22" s="326"/>
      <c r="BG22" s="167"/>
      <c r="BH22" s="240"/>
      <c r="BI22" s="240"/>
      <c r="BJ22" s="240"/>
      <c r="BK22" s="240"/>
      <c r="BL22" s="323"/>
      <c r="BM22" s="168"/>
      <c r="BN22" s="167"/>
      <c r="BO22" s="167"/>
      <c r="BP22" s="195"/>
      <c r="BQ22" s="438"/>
      <c r="BR22" s="435"/>
      <c r="BS22" s="436"/>
      <c r="BT22" s="436"/>
      <c r="BU22" s="437"/>
    </row>
    <row r="23" spans="1:73" s="42" customFormat="1" ht="24.95" customHeight="1" x14ac:dyDescent="0.25">
      <c r="A23" s="226" t="s">
        <v>52</v>
      </c>
      <c r="B23" s="227">
        <v>15</v>
      </c>
      <c r="C23" s="167">
        <v>15</v>
      </c>
      <c r="D23" s="167"/>
      <c r="E23" s="164"/>
      <c r="F23" s="164"/>
      <c r="G23" s="290"/>
      <c r="H23" s="290"/>
      <c r="I23" s="290" t="s">
        <v>213</v>
      </c>
      <c r="J23" s="290" t="s">
        <v>213</v>
      </c>
      <c r="K23" s="427" t="s">
        <v>213</v>
      </c>
      <c r="L23" s="290"/>
      <c r="M23" s="290"/>
      <c r="N23" s="427" t="s">
        <v>213</v>
      </c>
      <c r="O23" s="290"/>
      <c r="P23" s="290"/>
      <c r="Q23" s="427" t="s">
        <v>213</v>
      </c>
      <c r="R23" s="290"/>
      <c r="S23" s="290"/>
      <c r="T23" s="162"/>
      <c r="U23" s="162"/>
      <c r="V23" s="162"/>
      <c r="W23" s="162"/>
      <c r="X23" s="162"/>
      <c r="Y23" s="162"/>
      <c r="Z23" s="314"/>
      <c r="AA23" s="314"/>
      <c r="AB23" s="313"/>
      <c r="AC23" s="162"/>
      <c r="AD23" s="162"/>
      <c r="AE23" s="183" t="s">
        <v>213</v>
      </c>
      <c r="AF23" s="161"/>
      <c r="AG23" s="161"/>
      <c r="AH23" s="127"/>
      <c r="AI23" s="161"/>
      <c r="AJ23" s="161"/>
      <c r="AK23" s="161"/>
      <c r="AL23" s="318"/>
      <c r="AM23" s="240"/>
      <c r="AN23" s="240"/>
      <c r="AO23" s="167"/>
      <c r="AP23" s="321"/>
      <c r="AQ23" s="462" t="s">
        <v>213</v>
      </c>
      <c r="AR23" s="462" t="s">
        <v>213</v>
      </c>
      <c r="AS23" s="323"/>
      <c r="AT23" s="169"/>
      <c r="AU23" s="170"/>
      <c r="AV23" s="195"/>
      <c r="AW23" s="462"/>
      <c r="AX23" s="171"/>
      <c r="AY23" s="306"/>
      <c r="AZ23" s="331"/>
      <c r="BA23" s="332"/>
      <c r="BB23" s="463"/>
      <c r="BC23" s="326"/>
      <c r="BD23" s="326"/>
      <c r="BE23" s="326"/>
      <c r="BF23" s="326"/>
      <c r="BG23" s="167"/>
      <c r="BH23" s="240"/>
      <c r="BI23" s="240"/>
      <c r="BJ23" s="240"/>
      <c r="BK23" s="240"/>
      <c r="BL23" s="323"/>
      <c r="BM23" s="168"/>
      <c r="BN23" s="167"/>
      <c r="BO23" s="167"/>
      <c r="BP23" s="195"/>
      <c r="BQ23" s="438"/>
      <c r="BR23" s="435"/>
      <c r="BS23" s="436"/>
      <c r="BT23" s="436"/>
      <c r="BU23" s="437"/>
    </row>
    <row r="24" spans="1:73" s="42" customFormat="1" ht="24.95" customHeight="1" x14ac:dyDescent="0.25">
      <c r="A24" s="226" t="s">
        <v>53</v>
      </c>
      <c r="B24" s="227">
        <v>16</v>
      </c>
      <c r="C24" s="167">
        <v>12</v>
      </c>
      <c r="D24" s="167"/>
      <c r="E24" s="164"/>
      <c r="F24" s="164"/>
      <c r="G24" s="290"/>
      <c r="H24" s="290"/>
      <c r="I24" s="290" t="s">
        <v>213</v>
      </c>
      <c r="J24" s="290" t="s">
        <v>213</v>
      </c>
      <c r="K24" s="427" t="s">
        <v>213</v>
      </c>
      <c r="L24" s="290"/>
      <c r="M24" s="290"/>
      <c r="N24" s="427" t="s">
        <v>213</v>
      </c>
      <c r="O24" s="290"/>
      <c r="P24" s="290"/>
      <c r="Q24" s="427" t="s">
        <v>213</v>
      </c>
      <c r="R24" s="290"/>
      <c r="S24" s="290"/>
      <c r="T24" s="162"/>
      <c r="U24" s="162"/>
      <c r="V24" s="162"/>
      <c r="W24" s="162"/>
      <c r="X24" s="162"/>
      <c r="Y24" s="162"/>
      <c r="Z24" s="314"/>
      <c r="AA24" s="314"/>
      <c r="AB24" s="313"/>
      <c r="AC24" s="162"/>
      <c r="AD24" s="162"/>
      <c r="AE24" s="183" t="s">
        <v>213</v>
      </c>
      <c r="AF24" s="161"/>
      <c r="AG24" s="161"/>
      <c r="AH24" s="127"/>
      <c r="AI24" s="161"/>
      <c r="AJ24" s="161"/>
      <c r="AK24" s="161"/>
      <c r="AL24" s="318"/>
      <c r="AM24" s="240"/>
      <c r="AN24" s="240"/>
      <c r="AO24" s="167"/>
      <c r="AP24" s="321"/>
      <c r="AQ24" s="462" t="s">
        <v>213</v>
      </c>
      <c r="AR24" s="462" t="s">
        <v>213</v>
      </c>
      <c r="AS24" s="323"/>
      <c r="AT24" s="169"/>
      <c r="AU24" s="170"/>
      <c r="AV24" s="195"/>
      <c r="AW24" s="462"/>
      <c r="AX24" s="171"/>
      <c r="AY24" s="306"/>
      <c r="AZ24" s="331"/>
      <c r="BA24" s="332"/>
      <c r="BB24" s="463"/>
      <c r="BC24" s="326"/>
      <c r="BD24" s="326"/>
      <c r="BE24" s="326"/>
      <c r="BF24" s="326"/>
      <c r="BG24" s="167"/>
      <c r="BH24" s="240"/>
      <c r="BI24" s="240"/>
      <c r="BJ24" s="240"/>
      <c r="BK24" s="240"/>
      <c r="BL24" s="323"/>
      <c r="BM24" s="168"/>
      <c r="BN24" s="167"/>
      <c r="BO24" s="167"/>
      <c r="BP24" s="195"/>
      <c r="BQ24" s="438"/>
      <c r="BR24" s="435"/>
      <c r="BS24" s="436"/>
      <c r="BT24" s="436"/>
      <c r="BU24" s="437"/>
    </row>
    <row r="25" spans="1:73" s="42" customFormat="1" ht="24.95" customHeight="1" x14ac:dyDescent="0.25">
      <c r="A25" s="226" t="s">
        <v>47</v>
      </c>
      <c r="B25" s="227">
        <v>17</v>
      </c>
      <c r="C25" s="167">
        <v>10</v>
      </c>
      <c r="D25" s="167"/>
      <c r="E25" s="164">
        <v>7.68</v>
      </c>
      <c r="F25" s="164">
        <v>7.79</v>
      </c>
      <c r="G25" s="290">
        <v>1005</v>
      </c>
      <c r="H25" s="290">
        <v>1209</v>
      </c>
      <c r="I25" s="290">
        <v>93.750000000000085</v>
      </c>
      <c r="J25" s="290">
        <v>12.00000000000002</v>
      </c>
      <c r="K25" s="427">
        <v>87.199999999999989</v>
      </c>
      <c r="L25" s="290">
        <v>185</v>
      </c>
      <c r="M25" s="290">
        <v>32.93</v>
      </c>
      <c r="N25" s="427">
        <v>82.2</v>
      </c>
      <c r="O25" s="290">
        <v>370</v>
      </c>
      <c r="P25" s="290">
        <v>89</v>
      </c>
      <c r="Q25" s="427">
        <v>75.945945945945937</v>
      </c>
      <c r="R25" s="290"/>
      <c r="S25" s="290"/>
      <c r="T25" s="162"/>
      <c r="U25" s="162"/>
      <c r="V25" s="162"/>
      <c r="W25" s="162"/>
      <c r="X25" s="162"/>
      <c r="Y25" s="162"/>
      <c r="Z25" s="314"/>
      <c r="AA25" s="314"/>
      <c r="AB25" s="313"/>
      <c r="AC25" s="162"/>
      <c r="AD25" s="162"/>
      <c r="AE25" s="183" t="s">
        <v>213</v>
      </c>
      <c r="AF25" s="161"/>
      <c r="AG25" s="161"/>
      <c r="AH25" s="127" t="s">
        <v>214</v>
      </c>
      <c r="AI25" s="161" t="s">
        <v>215</v>
      </c>
      <c r="AJ25" s="161" t="s">
        <v>216</v>
      </c>
      <c r="AK25" s="161" t="s">
        <v>216</v>
      </c>
      <c r="AL25" s="318"/>
      <c r="AM25" s="240"/>
      <c r="AN25" s="240"/>
      <c r="AO25" s="167"/>
      <c r="AP25" s="321"/>
      <c r="AQ25" s="462">
        <v>158.00000000000006</v>
      </c>
      <c r="AR25" s="462">
        <v>207.99999999999986</v>
      </c>
      <c r="AS25" s="323"/>
      <c r="AT25" s="169"/>
      <c r="AU25" s="170"/>
      <c r="AV25" s="195"/>
      <c r="AW25" s="462"/>
      <c r="AX25" s="171"/>
      <c r="AY25" s="306"/>
      <c r="AZ25" s="331"/>
      <c r="BA25" s="332"/>
      <c r="BB25" s="463"/>
      <c r="BC25" s="326"/>
      <c r="BD25" s="326"/>
      <c r="BE25" s="326"/>
      <c r="BF25" s="326"/>
      <c r="BG25" s="167"/>
      <c r="BH25" s="240"/>
      <c r="BI25" s="240"/>
      <c r="BJ25" s="240"/>
      <c r="BK25" s="240"/>
      <c r="BL25" s="323"/>
      <c r="BM25" s="168"/>
      <c r="BN25" s="167"/>
      <c r="BO25" s="167"/>
      <c r="BP25" s="195"/>
      <c r="BQ25" s="438"/>
      <c r="BR25" s="435"/>
      <c r="BS25" s="436"/>
      <c r="BT25" s="436"/>
      <c r="BU25" s="437"/>
    </row>
    <row r="26" spans="1:73" s="42" customFormat="1" ht="24.95" customHeight="1" x14ac:dyDescent="0.25">
      <c r="A26" s="226" t="s">
        <v>48</v>
      </c>
      <c r="B26" s="227">
        <v>18</v>
      </c>
      <c r="C26" s="167">
        <v>11</v>
      </c>
      <c r="D26" s="167"/>
      <c r="E26" s="164"/>
      <c r="F26" s="164"/>
      <c r="G26" s="290"/>
      <c r="H26" s="290"/>
      <c r="I26" s="290" t="s">
        <v>213</v>
      </c>
      <c r="J26" s="290" t="s">
        <v>213</v>
      </c>
      <c r="K26" s="427" t="s">
        <v>213</v>
      </c>
      <c r="L26" s="290"/>
      <c r="M26" s="290"/>
      <c r="N26" s="427" t="s">
        <v>213</v>
      </c>
      <c r="O26" s="290"/>
      <c r="P26" s="290"/>
      <c r="Q26" s="427" t="s">
        <v>213</v>
      </c>
      <c r="R26" s="290"/>
      <c r="S26" s="290"/>
      <c r="T26" s="162"/>
      <c r="U26" s="162"/>
      <c r="V26" s="162"/>
      <c r="W26" s="162"/>
      <c r="X26" s="162"/>
      <c r="Y26" s="162"/>
      <c r="Z26" s="314"/>
      <c r="AA26" s="314"/>
      <c r="AB26" s="313"/>
      <c r="AC26" s="162"/>
      <c r="AD26" s="162"/>
      <c r="AE26" s="183" t="s">
        <v>213</v>
      </c>
      <c r="AF26" s="161"/>
      <c r="AG26" s="161"/>
      <c r="AH26" s="127"/>
      <c r="AI26" s="161"/>
      <c r="AJ26" s="161"/>
      <c r="AK26" s="161"/>
      <c r="AL26" s="318"/>
      <c r="AM26" s="240"/>
      <c r="AN26" s="240"/>
      <c r="AO26" s="167"/>
      <c r="AP26" s="321"/>
      <c r="AQ26" s="462" t="s">
        <v>213</v>
      </c>
      <c r="AR26" s="462" t="s">
        <v>213</v>
      </c>
      <c r="AS26" s="323"/>
      <c r="AT26" s="169"/>
      <c r="AU26" s="170"/>
      <c r="AV26" s="195"/>
      <c r="AW26" s="462"/>
      <c r="AX26" s="171"/>
      <c r="AY26" s="306"/>
      <c r="AZ26" s="331"/>
      <c r="BA26" s="332"/>
      <c r="BB26" s="463"/>
      <c r="BC26" s="326"/>
      <c r="BD26" s="326"/>
      <c r="BE26" s="326"/>
      <c r="BF26" s="326"/>
      <c r="BG26" s="167"/>
      <c r="BH26" s="240"/>
      <c r="BI26" s="240"/>
      <c r="BJ26" s="240"/>
      <c r="BK26" s="240"/>
      <c r="BL26" s="323"/>
      <c r="BM26" s="168"/>
      <c r="BN26" s="167"/>
      <c r="BO26" s="167"/>
      <c r="BP26" s="195"/>
      <c r="BQ26" s="438"/>
      <c r="BR26" s="435"/>
      <c r="BS26" s="436"/>
      <c r="BT26" s="436"/>
      <c r="BU26" s="437"/>
    </row>
    <row r="27" spans="1:73" s="42" customFormat="1" ht="24.95" customHeight="1" x14ac:dyDescent="0.25">
      <c r="A27" s="226" t="s">
        <v>49</v>
      </c>
      <c r="B27" s="227">
        <v>19</v>
      </c>
      <c r="C27" s="167">
        <v>14</v>
      </c>
      <c r="D27" s="167"/>
      <c r="E27" s="164"/>
      <c r="F27" s="164"/>
      <c r="G27" s="290"/>
      <c r="H27" s="290"/>
      <c r="I27" s="290" t="s">
        <v>213</v>
      </c>
      <c r="J27" s="290" t="s">
        <v>213</v>
      </c>
      <c r="K27" s="427" t="s">
        <v>213</v>
      </c>
      <c r="L27" s="290"/>
      <c r="M27" s="290"/>
      <c r="N27" s="427" t="s">
        <v>213</v>
      </c>
      <c r="O27" s="290"/>
      <c r="P27" s="290"/>
      <c r="Q27" s="427" t="s">
        <v>213</v>
      </c>
      <c r="R27" s="290"/>
      <c r="S27" s="290"/>
      <c r="T27" s="162"/>
      <c r="U27" s="162"/>
      <c r="V27" s="162"/>
      <c r="W27" s="162"/>
      <c r="X27" s="162"/>
      <c r="Y27" s="162"/>
      <c r="Z27" s="314"/>
      <c r="AA27" s="314"/>
      <c r="AB27" s="313"/>
      <c r="AC27" s="162"/>
      <c r="AD27" s="162"/>
      <c r="AE27" s="183" t="s">
        <v>213</v>
      </c>
      <c r="AF27" s="161"/>
      <c r="AG27" s="161"/>
      <c r="AH27" s="127"/>
      <c r="AI27" s="161"/>
      <c r="AJ27" s="161"/>
      <c r="AK27" s="161"/>
      <c r="AL27" s="318"/>
      <c r="AM27" s="240"/>
      <c r="AN27" s="240"/>
      <c r="AO27" s="167"/>
      <c r="AP27" s="321"/>
      <c r="AQ27" s="462" t="s">
        <v>213</v>
      </c>
      <c r="AR27" s="462" t="s">
        <v>213</v>
      </c>
      <c r="AS27" s="323"/>
      <c r="AT27" s="169"/>
      <c r="AU27" s="170"/>
      <c r="AV27" s="195"/>
      <c r="AW27" s="462"/>
      <c r="AX27" s="171"/>
      <c r="AY27" s="306"/>
      <c r="AZ27" s="331"/>
      <c r="BA27" s="332"/>
      <c r="BB27" s="463"/>
      <c r="BC27" s="326"/>
      <c r="BD27" s="326"/>
      <c r="BE27" s="326"/>
      <c r="BF27" s="326"/>
      <c r="BG27" s="167"/>
      <c r="BH27" s="240"/>
      <c r="BI27" s="240"/>
      <c r="BJ27" s="240"/>
      <c r="BK27" s="240"/>
      <c r="BL27" s="323"/>
      <c r="BM27" s="168"/>
      <c r="BN27" s="167"/>
      <c r="BO27" s="167"/>
      <c r="BP27" s="195"/>
      <c r="BQ27" s="438"/>
      <c r="BR27" s="435"/>
      <c r="BS27" s="436"/>
      <c r="BT27" s="436"/>
      <c r="BU27" s="437"/>
    </row>
    <row r="28" spans="1:73" s="42" customFormat="1" ht="24.95" customHeight="1" x14ac:dyDescent="0.25">
      <c r="A28" s="226" t="s">
        <v>50</v>
      </c>
      <c r="B28" s="227">
        <v>20</v>
      </c>
      <c r="C28" s="167">
        <v>13</v>
      </c>
      <c r="D28" s="167"/>
      <c r="E28" s="164">
        <v>8.0299999999999994</v>
      </c>
      <c r="F28" s="164">
        <v>7.77</v>
      </c>
      <c r="G28" s="290">
        <v>1478</v>
      </c>
      <c r="H28" s="290">
        <v>1148</v>
      </c>
      <c r="I28" s="290">
        <v>204</v>
      </c>
      <c r="J28" s="290">
        <v>9.4999999999999947</v>
      </c>
      <c r="K28" s="427">
        <v>95.343137254901961</v>
      </c>
      <c r="L28" s="290">
        <v>261.53846153846155</v>
      </c>
      <c r="M28" s="290">
        <v>28.12</v>
      </c>
      <c r="N28" s="427">
        <v>89.248235294117649</v>
      </c>
      <c r="O28" s="290">
        <v>523.07692307692309</v>
      </c>
      <c r="P28" s="290">
        <v>76</v>
      </c>
      <c r="Q28" s="427">
        <v>85.470588235294116</v>
      </c>
      <c r="R28" s="290"/>
      <c r="S28" s="290"/>
      <c r="T28" s="162"/>
      <c r="U28" s="162"/>
      <c r="V28" s="162"/>
      <c r="W28" s="162"/>
      <c r="X28" s="162"/>
      <c r="Y28" s="162"/>
      <c r="Z28" s="314"/>
      <c r="AA28" s="314"/>
      <c r="AB28" s="313"/>
      <c r="AC28" s="162"/>
      <c r="AD28" s="162"/>
      <c r="AE28" s="183" t="s">
        <v>213</v>
      </c>
      <c r="AF28" s="161"/>
      <c r="AG28" s="161"/>
      <c r="AH28" s="127" t="s">
        <v>214</v>
      </c>
      <c r="AI28" s="161" t="s">
        <v>215</v>
      </c>
      <c r="AJ28" s="161" t="s">
        <v>216</v>
      </c>
      <c r="AK28" s="161" t="s">
        <v>216</v>
      </c>
      <c r="AL28" s="318"/>
      <c r="AM28" s="240"/>
      <c r="AN28" s="240"/>
      <c r="AO28" s="167"/>
      <c r="AP28" s="321"/>
      <c r="AQ28" s="462">
        <v>159.99999999999986</v>
      </c>
      <c r="AR28" s="462">
        <v>150.00000000000014</v>
      </c>
      <c r="AS28" s="323"/>
      <c r="AT28" s="169"/>
      <c r="AU28" s="170"/>
      <c r="AV28" s="195"/>
      <c r="AW28" s="462"/>
      <c r="AX28" s="171"/>
      <c r="AY28" s="306"/>
      <c r="AZ28" s="331"/>
      <c r="BA28" s="332"/>
      <c r="BB28" s="463"/>
      <c r="BC28" s="326"/>
      <c r="BD28" s="326"/>
      <c r="BE28" s="326"/>
      <c r="BF28" s="326"/>
      <c r="BG28" s="167"/>
      <c r="BH28" s="240"/>
      <c r="BI28" s="240"/>
      <c r="BJ28" s="240"/>
      <c r="BK28" s="240"/>
      <c r="BL28" s="323"/>
      <c r="BM28" s="168"/>
      <c r="BN28" s="167"/>
      <c r="BO28" s="167"/>
      <c r="BP28" s="195"/>
      <c r="BQ28" s="438"/>
      <c r="BR28" s="435"/>
      <c r="BS28" s="436"/>
      <c r="BT28" s="436"/>
      <c r="BU28" s="437"/>
    </row>
    <row r="29" spans="1:73" s="42" customFormat="1" ht="24.95" customHeight="1" x14ac:dyDescent="0.25">
      <c r="A29" s="226" t="s">
        <v>51</v>
      </c>
      <c r="B29" s="227">
        <v>21</v>
      </c>
      <c r="C29" s="167">
        <v>11.5</v>
      </c>
      <c r="D29" s="167"/>
      <c r="E29" s="164"/>
      <c r="F29" s="164"/>
      <c r="G29" s="290"/>
      <c r="H29" s="290"/>
      <c r="I29" s="290" t="s">
        <v>213</v>
      </c>
      <c r="J29" s="290" t="s">
        <v>213</v>
      </c>
      <c r="K29" s="427" t="s">
        <v>213</v>
      </c>
      <c r="L29" s="290"/>
      <c r="M29" s="290"/>
      <c r="N29" s="427" t="s">
        <v>213</v>
      </c>
      <c r="O29" s="290"/>
      <c r="P29" s="290"/>
      <c r="Q29" s="427" t="s">
        <v>213</v>
      </c>
      <c r="R29" s="290"/>
      <c r="S29" s="290"/>
      <c r="T29" s="162"/>
      <c r="U29" s="162"/>
      <c r="V29" s="162"/>
      <c r="W29" s="162"/>
      <c r="X29" s="162"/>
      <c r="Y29" s="162"/>
      <c r="Z29" s="314"/>
      <c r="AA29" s="314"/>
      <c r="AB29" s="313"/>
      <c r="AC29" s="162"/>
      <c r="AD29" s="162"/>
      <c r="AE29" s="183"/>
      <c r="AF29" s="161"/>
      <c r="AG29" s="161"/>
      <c r="AH29" s="127"/>
      <c r="AI29" s="161"/>
      <c r="AJ29" s="161"/>
      <c r="AK29" s="161"/>
      <c r="AL29" s="318"/>
      <c r="AM29" s="240"/>
      <c r="AN29" s="240"/>
      <c r="AO29" s="167"/>
      <c r="AP29" s="321"/>
      <c r="AQ29" s="462" t="s">
        <v>213</v>
      </c>
      <c r="AR29" s="462" t="s">
        <v>213</v>
      </c>
      <c r="AS29" s="323"/>
      <c r="AT29" s="169"/>
      <c r="AU29" s="170"/>
      <c r="AV29" s="195"/>
      <c r="AW29" s="462"/>
      <c r="AX29" s="171"/>
      <c r="AY29" s="306"/>
      <c r="AZ29" s="331"/>
      <c r="BA29" s="332"/>
      <c r="BB29" s="463"/>
      <c r="BC29" s="326"/>
      <c r="BD29" s="326"/>
      <c r="BE29" s="326"/>
      <c r="BF29" s="326"/>
      <c r="BG29" s="167"/>
      <c r="BH29" s="240"/>
      <c r="BI29" s="240"/>
      <c r="BJ29" s="240"/>
      <c r="BK29" s="240"/>
      <c r="BL29" s="323"/>
      <c r="BM29" s="168"/>
      <c r="BN29" s="167"/>
      <c r="BO29" s="167"/>
      <c r="BP29" s="195"/>
      <c r="BQ29" s="438"/>
      <c r="BR29" s="435"/>
      <c r="BS29" s="436"/>
      <c r="BT29" s="436"/>
      <c r="BU29" s="437"/>
    </row>
    <row r="30" spans="1:73" s="42" customFormat="1" ht="24.95" customHeight="1" x14ac:dyDescent="0.25">
      <c r="A30" s="226" t="s">
        <v>52</v>
      </c>
      <c r="B30" s="227">
        <v>22</v>
      </c>
      <c r="C30" s="167">
        <v>14</v>
      </c>
      <c r="D30" s="167"/>
      <c r="E30" s="164"/>
      <c r="F30" s="164"/>
      <c r="G30" s="290"/>
      <c r="H30" s="290"/>
      <c r="I30" s="290" t="s">
        <v>213</v>
      </c>
      <c r="J30" s="290" t="s">
        <v>213</v>
      </c>
      <c r="K30" s="427" t="s">
        <v>213</v>
      </c>
      <c r="L30" s="290"/>
      <c r="M30" s="290"/>
      <c r="N30" s="427" t="s">
        <v>213</v>
      </c>
      <c r="O30" s="290"/>
      <c r="P30" s="290"/>
      <c r="Q30" s="427" t="s">
        <v>213</v>
      </c>
      <c r="R30" s="290"/>
      <c r="S30" s="290"/>
      <c r="T30" s="162"/>
      <c r="U30" s="162"/>
      <c r="V30" s="162"/>
      <c r="W30" s="162"/>
      <c r="X30" s="162"/>
      <c r="Y30" s="162"/>
      <c r="Z30" s="314"/>
      <c r="AA30" s="314"/>
      <c r="AB30" s="313"/>
      <c r="AC30" s="162"/>
      <c r="AD30" s="162"/>
      <c r="AE30" s="183" t="s">
        <v>213</v>
      </c>
      <c r="AF30" s="161"/>
      <c r="AG30" s="161"/>
      <c r="AH30" s="127"/>
      <c r="AI30" s="161"/>
      <c r="AJ30" s="161"/>
      <c r="AK30" s="161"/>
      <c r="AL30" s="318"/>
      <c r="AM30" s="240"/>
      <c r="AN30" s="240"/>
      <c r="AO30" s="167"/>
      <c r="AP30" s="321"/>
      <c r="AQ30" s="462" t="s">
        <v>213</v>
      </c>
      <c r="AR30" s="462" t="s">
        <v>213</v>
      </c>
      <c r="AS30" s="323"/>
      <c r="AT30" s="169"/>
      <c r="AU30" s="170"/>
      <c r="AV30" s="195"/>
      <c r="AW30" s="462"/>
      <c r="AX30" s="171"/>
      <c r="AY30" s="306"/>
      <c r="AZ30" s="331"/>
      <c r="BA30" s="332"/>
      <c r="BB30" s="463"/>
      <c r="BC30" s="326"/>
      <c r="BD30" s="326"/>
      <c r="BE30" s="326"/>
      <c r="BF30" s="326"/>
      <c r="BG30" s="167"/>
      <c r="BH30" s="240"/>
      <c r="BI30" s="240"/>
      <c r="BJ30" s="240"/>
      <c r="BK30" s="240"/>
      <c r="BL30" s="323"/>
      <c r="BM30" s="168"/>
      <c r="BN30" s="167"/>
      <c r="BO30" s="167"/>
      <c r="BP30" s="195"/>
      <c r="BQ30" s="438"/>
      <c r="BR30" s="435"/>
      <c r="BS30" s="436"/>
      <c r="BT30" s="436"/>
      <c r="BU30" s="437"/>
    </row>
    <row r="31" spans="1:73" s="42" customFormat="1" ht="24.95" customHeight="1" x14ac:dyDescent="0.25">
      <c r="A31" s="226" t="s">
        <v>53</v>
      </c>
      <c r="B31" s="227">
        <v>23</v>
      </c>
      <c r="C31" s="167">
        <v>11</v>
      </c>
      <c r="D31" s="167"/>
      <c r="E31" s="164"/>
      <c r="F31" s="164"/>
      <c r="G31" s="290"/>
      <c r="H31" s="290"/>
      <c r="I31" s="290" t="s">
        <v>213</v>
      </c>
      <c r="J31" s="290" t="s">
        <v>213</v>
      </c>
      <c r="K31" s="427" t="s">
        <v>213</v>
      </c>
      <c r="L31" s="290"/>
      <c r="M31" s="290"/>
      <c r="N31" s="427" t="s">
        <v>213</v>
      </c>
      <c r="O31" s="290"/>
      <c r="P31" s="290"/>
      <c r="Q31" s="427" t="s">
        <v>213</v>
      </c>
      <c r="R31" s="290"/>
      <c r="S31" s="290"/>
      <c r="T31" s="162"/>
      <c r="U31" s="162"/>
      <c r="V31" s="162"/>
      <c r="W31" s="162"/>
      <c r="X31" s="162"/>
      <c r="Y31" s="162"/>
      <c r="Z31" s="314"/>
      <c r="AA31" s="314"/>
      <c r="AB31" s="313"/>
      <c r="AC31" s="162"/>
      <c r="AD31" s="162"/>
      <c r="AE31" s="183" t="s">
        <v>213</v>
      </c>
      <c r="AF31" s="161"/>
      <c r="AG31" s="161"/>
      <c r="AH31" s="127"/>
      <c r="AI31" s="161"/>
      <c r="AJ31" s="161"/>
      <c r="AK31" s="161"/>
      <c r="AL31" s="318"/>
      <c r="AM31" s="240"/>
      <c r="AN31" s="240"/>
      <c r="AO31" s="167"/>
      <c r="AP31" s="321"/>
      <c r="AQ31" s="462" t="s">
        <v>213</v>
      </c>
      <c r="AR31" s="462" t="s">
        <v>213</v>
      </c>
      <c r="AS31" s="323"/>
      <c r="AT31" s="169"/>
      <c r="AU31" s="170"/>
      <c r="AV31" s="195"/>
      <c r="AW31" s="462"/>
      <c r="AX31" s="171"/>
      <c r="AY31" s="306"/>
      <c r="AZ31" s="331"/>
      <c r="BA31" s="332"/>
      <c r="BB31" s="463"/>
      <c r="BC31" s="326"/>
      <c r="BD31" s="326"/>
      <c r="BE31" s="326"/>
      <c r="BF31" s="326"/>
      <c r="BG31" s="167"/>
      <c r="BH31" s="240"/>
      <c r="BI31" s="240"/>
      <c r="BJ31" s="240"/>
      <c r="BK31" s="240"/>
      <c r="BL31" s="323"/>
      <c r="BM31" s="168"/>
      <c r="BN31" s="167"/>
      <c r="BO31" s="167"/>
      <c r="BP31" s="195"/>
      <c r="BQ31" s="438"/>
      <c r="BR31" s="435"/>
      <c r="BS31" s="436"/>
      <c r="BT31" s="436"/>
      <c r="BU31" s="437"/>
    </row>
    <row r="32" spans="1:73" s="42" customFormat="1" ht="24.95" customHeight="1" x14ac:dyDescent="0.25">
      <c r="A32" s="226" t="s">
        <v>47</v>
      </c>
      <c r="B32" s="227">
        <v>24</v>
      </c>
      <c r="C32" s="167">
        <v>16</v>
      </c>
      <c r="D32" s="167"/>
      <c r="E32" s="164">
        <v>8</v>
      </c>
      <c r="F32" s="164">
        <v>7.77</v>
      </c>
      <c r="G32" s="290">
        <v>1651</v>
      </c>
      <c r="H32" s="290">
        <v>1336</v>
      </c>
      <c r="I32" s="290">
        <v>284.00000000000006</v>
      </c>
      <c r="J32" s="290">
        <v>29</v>
      </c>
      <c r="K32" s="427">
        <v>89.788732394366207</v>
      </c>
      <c r="L32" s="290">
        <v>519.5</v>
      </c>
      <c r="M32" s="290">
        <v>45.88</v>
      </c>
      <c r="N32" s="427">
        <v>91.168431183830606</v>
      </c>
      <c r="O32" s="290">
        <v>1039</v>
      </c>
      <c r="P32" s="290">
        <v>124</v>
      </c>
      <c r="Q32" s="427">
        <v>88.065447545717035</v>
      </c>
      <c r="R32" s="290"/>
      <c r="S32" s="290"/>
      <c r="T32" s="162"/>
      <c r="U32" s="162"/>
      <c r="V32" s="162"/>
      <c r="W32" s="162"/>
      <c r="X32" s="162"/>
      <c r="Y32" s="162"/>
      <c r="Z32" s="314"/>
      <c r="AA32" s="314"/>
      <c r="AB32" s="313"/>
      <c r="AC32" s="162"/>
      <c r="AD32" s="162"/>
      <c r="AE32" s="183" t="s">
        <v>213</v>
      </c>
      <c r="AF32" s="161"/>
      <c r="AG32" s="161"/>
      <c r="AH32" s="127" t="s">
        <v>214</v>
      </c>
      <c r="AI32" s="161" t="s">
        <v>215</v>
      </c>
      <c r="AJ32" s="161" t="s">
        <v>216</v>
      </c>
      <c r="AK32" s="161" t="s">
        <v>216</v>
      </c>
      <c r="AL32" s="318"/>
      <c r="AM32" s="240"/>
      <c r="AN32" s="240"/>
      <c r="AO32" s="167"/>
      <c r="AP32" s="321"/>
      <c r="AQ32" s="462">
        <v>108.00000000000004</v>
      </c>
      <c r="AR32" s="462">
        <v>102.00000000000014</v>
      </c>
      <c r="AS32" s="323"/>
      <c r="AT32" s="169"/>
      <c r="AU32" s="170"/>
      <c r="AV32" s="195"/>
      <c r="AW32" s="462"/>
      <c r="AX32" s="171"/>
      <c r="AY32" s="306"/>
      <c r="AZ32" s="331"/>
      <c r="BA32" s="332"/>
      <c r="BB32" s="463"/>
      <c r="BC32" s="326"/>
      <c r="BD32" s="326"/>
      <c r="BE32" s="326"/>
      <c r="BF32" s="326"/>
      <c r="BG32" s="167"/>
      <c r="BH32" s="240"/>
      <c r="BI32" s="240"/>
      <c r="BJ32" s="240"/>
      <c r="BK32" s="240"/>
      <c r="BL32" s="323"/>
      <c r="BM32" s="168"/>
      <c r="BN32" s="167"/>
      <c r="BO32" s="167"/>
      <c r="BP32" s="195"/>
      <c r="BQ32" s="438"/>
      <c r="BR32" s="435"/>
      <c r="BS32" s="436"/>
      <c r="BT32" s="436"/>
      <c r="BU32" s="437"/>
    </row>
    <row r="33" spans="1:73" s="42" customFormat="1" ht="24.95" customHeight="1" x14ac:dyDescent="0.25">
      <c r="A33" s="226" t="s">
        <v>48</v>
      </c>
      <c r="B33" s="227">
        <v>25</v>
      </c>
      <c r="C33" s="167">
        <v>15</v>
      </c>
      <c r="D33" s="167"/>
      <c r="E33" s="164"/>
      <c r="F33" s="164"/>
      <c r="G33" s="290"/>
      <c r="H33" s="290"/>
      <c r="I33" s="290" t="s">
        <v>213</v>
      </c>
      <c r="J33" s="290" t="s">
        <v>213</v>
      </c>
      <c r="K33" s="427" t="s">
        <v>213</v>
      </c>
      <c r="L33" s="290"/>
      <c r="M33" s="290"/>
      <c r="N33" s="427" t="s">
        <v>213</v>
      </c>
      <c r="O33" s="290"/>
      <c r="P33" s="290"/>
      <c r="Q33" s="427" t="s">
        <v>213</v>
      </c>
      <c r="R33" s="290"/>
      <c r="S33" s="290"/>
      <c r="T33" s="162"/>
      <c r="U33" s="162"/>
      <c r="V33" s="162"/>
      <c r="W33" s="162"/>
      <c r="X33" s="162"/>
      <c r="Y33" s="162"/>
      <c r="Z33" s="314"/>
      <c r="AA33" s="314"/>
      <c r="AB33" s="313"/>
      <c r="AC33" s="162"/>
      <c r="AD33" s="162"/>
      <c r="AE33" s="183" t="s">
        <v>213</v>
      </c>
      <c r="AF33" s="161"/>
      <c r="AG33" s="161"/>
      <c r="AH33" s="127"/>
      <c r="AI33" s="161"/>
      <c r="AJ33" s="161"/>
      <c r="AK33" s="161"/>
      <c r="AL33" s="318"/>
      <c r="AM33" s="240"/>
      <c r="AN33" s="240"/>
      <c r="AO33" s="167"/>
      <c r="AP33" s="321"/>
      <c r="AQ33" s="527" t="s">
        <v>213</v>
      </c>
      <c r="AR33" s="436" t="s">
        <v>213</v>
      </c>
      <c r="AS33" s="323"/>
      <c r="AT33" s="169"/>
      <c r="AU33" s="170"/>
      <c r="AV33" s="195"/>
      <c r="AW33" s="462"/>
      <c r="AX33" s="171"/>
      <c r="AY33" s="306"/>
      <c r="AZ33" s="331"/>
      <c r="BA33" s="332"/>
      <c r="BB33" s="463"/>
      <c r="BC33" s="326"/>
      <c r="BD33" s="326"/>
      <c r="BE33" s="326"/>
      <c r="BF33" s="326"/>
      <c r="BG33" s="167"/>
      <c r="BH33" s="240"/>
      <c r="BI33" s="240"/>
      <c r="BJ33" s="240"/>
      <c r="BK33" s="240"/>
      <c r="BL33" s="323"/>
      <c r="BM33" s="168"/>
      <c r="BN33" s="167"/>
      <c r="BO33" s="167"/>
      <c r="BP33" s="195"/>
      <c r="BQ33" s="438"/>
      <c r="BR33" s="435"/>
      <c r="BS33" s="436"/>
      <c r="BT33" s="436"/>
      <c r="BU33" s="437"/>
    </row>
    <row r="34" spans="1:73" s="42" customFormat="1" ht="24.95" customHeight="1" x14ac:dyDescent="0.25">
      <c r="A34" s="226" t="s">
        <v>49</v>
      </c>
      <c r="B34" s="227">
        <v>26</v>
      </c>
      <c r="C34" s="167">
        <v>13</v>
      </c>
      <c r="D34" s="167"/>
      <c r="E34" s="164"/>
      <c r="F34" s="164"/>
      <c r="G34" s="290"/>
      <c r="H34" s="290"/>
      <c r="I34" s="290" t="s">
        <v>213</v>
      </c>
      <c r="J34" s="290" t="s">
        <v>213</v>
      </c>
      <c r="K34" s="427" t="s">
        <v>213</v>
      </c>
      <c r="L34" s="290"/>
      <c r="M34" s="290"/>
      <c r="N34" s="427" t="s">
        <v>213</v>
      </c>
      <c r="O34" s="290"/>
      <c r="P34" s="290"/>
      <c r="Q34" s="427" t="s">
        <v>213</v>
      </c>
      <c r="R34" s="290"/>
      <c r="S34" s="290"/>
      <c r="T34" s="162"/>
      <c r="U34" s="162"/>
      <c r="V34" s="162"/>
      <c r="W34" s="162"/>
      <c r="X34" s="162"/>
      <c r="Y34" s="162"/>
      <c r="Z34" s="314"/>
      <c r="AA34" s="314"/>
      <c r="AB34" s="313"/>
      <c r="AC34" s="162"/>
      <c r="AD34" s="162"/>
      <c r="AE34" s="183" t="s">
        <v>213</v>
      </c>
      <c r="AF34" s="161"/>
      <c r="AG34" s="161"/>
      <c r="AH34" s="127"/>
      <c r="AI34" s="161"/>
      <c r="AJ34" s="161"/>
      <c r="AK34" s="161"/>
      <c r="AL34" s="318"/>
      <c r="AM34" s="240"/>
      <c r="AN34" s="240"/>
      <c r="AO34" s="167"/>
      <c r="AP34" s="321"/>
      <c r="AQ34" s="462" t="s">
        <v>213</v>
      </c>
      <c r="AR34" s="462" t="s">
        <v>213</v>
      </c>
      <c r="AS34" s="323"/>
      <c r="AT34" s="169"/>
      <c r="AU34" s="170"/>
      <c r="AV34" s="195"/>
      <c r="AW34" s="462">
        <v>15</v>
      </c>
      <c r="AX34" s="171"/>
      <c r="AY34" s="306"/>
      <c r="AZ34" s="331"/>
      <c r="BA34" s="332"/>
      <c r="BB34" s="463"/>
      <c r="BC34" s="326"/>
      <c r="BD34" s="326"/>
      <c r="BE34" s="326"/>
      <c r="BF34" s="326"/>
      <c r="BG34" s="167"/>
      <c r="BH34" s="240"/>
      <c r="BI34" s="240"/>
      <c r="BJ34" s="240"/>
      <c r="BK34" s="240"/>
      <c r="BL34" s="323"/>
      <c r="BM34" s="168"/>
      <c r="BN34" s="167"/>
      <c r="BO34" s="167"/>
      <c r="BP34" s="195"/>
      <c r="BQ34" s="438"/>
      <c r="BR34" s="435"/>
      <c r="BS34" s="436"/>
      <c r="BT34" s="436"/>
      <c r="BU34" s="437"/>
    </row>
    <row r="35" spans="1:73" s="42" customFormat="1" ht="24.95" customHeight="1" x14ac:dyDescent="0.25">
      <c r="A35" s="226" t="s">
        <v>50</v>
      </c>
      <c r="B35" s="227">
        <v>27</v>
      </c>
      <c r="C35" s="167">
        <v>11</v>
      </c>
      <c r="D35" s="167"/>
      <c r="E35" s="164">
        <v>7.63</v>
      </c>
      <c r="F35" s="164">
        <v>7.58</v>
      </c>
      <c r="G35" s="290">
        <v>1210</v>
      </c>
      <c r="H35" s="290">
        <v>1464</v>
      </c>
      <c r="I35" s="466">
        <v>124</v>
      </c>
      <c r="J35" s="466">
        <v>23</v>
      </c>
      <c r="K35" s="427">
        <v>65.2</v>
      </c>
      <c r="L35" s="290">
        <v>159</v>
      </c>
      <c r="M35" s="290">
        <v>43</v>
      </c>
      <c r="N35" s="427">
        <v>72.900000000000006</v>
      </c>
      <c r="O35" s="290">
        <v>318</v>
      </c>
      <c r="P35" s="290">
        <v>117</v>
      </c>
      <c r="Q35" s="427">
        <v>63.3</v>
      </c>
      <c r="R35" s="290"/>
      <c r="S35" s="290"/>
      <c r="T35" s="162"/>
      <c r="U35" s="162"/>
      <c r="V35" s="162"/>
      <c r="W35" s="162"/>
      <c r="X35" s="162"/>
      <c r="Y35" s="162"/>
      <c r="Z35" s="314"/>
      <c r="AA35" s="314"/>
      <c r="AB35" s="313"/>
      <c r="AC35" s="162"/>
      <c r="AD35" s="162"/>
      <c r="AE35" s="183"/>
      <c r="AF35" s="161"/>
      <c r="AG35" s="161"/>
      <c r="AH35" s="127" t="s">
        <v>214</v>
      </c>
      <c r="AI35" s="161" t="s">
        <v>215</v>
      </c>
      <c r="AJ35" s="161" t="s">
        <v>216</v>
      </c>
      <c r="AK35" s="161" t="s">
        <v>216</v>
      </c>
      <c r="AL35" s="318"/>
      <c r="AM35" s="240"/>
      <c r="AN35" s="240"/>
      <c r="AO35" s="167"/>
      <c r="AP35" s="321"/>
      <c r="AQ35" s="462">
        <v>124</v>
      </c>
      <c r="AR35" s="462">
        <v>120</v>
      </c>
      <c r="AS35" s="323"/>
      <c r="AT35" s="169"/>
      <c r="AU35" s="170"/>
      <c r="AV35" s="195"/>
      <c r="AW35" s="463"/>
      <c r="AX35" s="171"/>
      <c r="AY35" s="306"/>
      <c r="AZ35" s="331"/>
      <c r="BA35" s="332"/>
      <c r="BB35" s="463"/>
      <c r="BC35" s="326"/>
      <c r="BD35" s="326"/>
      <c r="BE35" s="326"/>
      <c r="BF35" s="326"/>
      <c r="BG35" s="167"/>
      <c r="BH35" s="240"/>
      <c r="BI35" s="240"/>
      <c r="BJ35" s="240"/>
      <c r="BK35" s="240"/>
      <c r="BL35" s="323"/>
      <c r="BM35" s="168"/>
      <c r="BN35" s="167"/>
      <c r="BO35" s="167"/>
      <c r="BP35" s="195"/>
      <c r="BQ35" s="438"/>
      <c r="BR35" s="435"/>
      <c r="BS35" s="436"/>
      <c r="BT35" s="436"/>
      <c r="BU35" s="437"/>
    </row>
    <row r="36" spans="1:73" s="42" customFormat="1" ht="24.95" customHeight="1" x14ac:dyDescent="0.25">
      <c r="A36" s="226" t="s">
        <v>51</v>
      </c>
      <c r="B36" s="227">
        <v>28</v>
      </c>
      <c r="C36" s="167">
        <v>14</v>
      </c>
      <c r="D36" s="167"/>
      <c r="E36" s="164"/>
      <c r="F36" s="164"/>
      <c r="G36" s="290"/>
      <c r="H36" s="290"/>
      <c r="I36" s="466"/>
      <c r="J36" s="466"/>
      <c r="K36" s="427"/>
      <c r="L36" s="290"/>
      <c r="M36" s="290"/>
      <c r="N36" s="427"/>
      <c r="O36" s="290"/>
      <c r="P36" s="290"/>
      <c r="Q36" s="427"/>
      <c r="R36" s="290"/>
      <c r="S36" s="290"/>
      <c r="T36" s="162"/>
      <c r="U36" s="162"/>
      <c r="V36" s="162"/>
      <c r="W36" s="162"/>
      <c r="X36" s="162"/>
      <c r="Y36" s="162"/>
      <c r="Z36" s="314"/>
      <c r="AA36" s="314"/>
      <c r="AB36" s="313"/>
      <c r="AC36" s="162"/>
      <c r="AD36" s="162"/>
      <c r="AE36" s="183"/>
      <c r="AF36" s="161"/>
      <c r="AG36" s="161"/>
      <c r="AH36" s="127"/>
      <c r="AI36" s="161"/>
      <c r="AJ36" s="161"/>
      <c r="AK36" s="161"/>
      <c r="AL36" s="318"/>
      <c r="AM36" s="240"/>
      <c r="AN36" s="240"/>
      <c r="AO36" s="167"/>
      <c r="AP36" s="321"/>
      <c r="AQ36" s="527"/>
      <c r="AR36" s="436"/>
      <c r="AS36" s="323"/>
      <c r="AT36" s="169"/>
      <c r="AU36" s="170"/>
      <c r="AV36" s="195"/>
      <c r="AW36" s="463"/>
      <c r="AX36" s="171"/>
      <c r="AY36" s="306"/>
      <c r="AZ36" s="331"/>
      <c r="BA36" s="332"/>
      <c r="BB36" s="463"/>
      <c r="BC36" s="326"/>
      <c r="BD36" s="326"/>
      <c r="BE36" s="326"/>
      <c r="BF36" s="326"/>
      <c r="BG36" s="167"/>
      <c r="BH36" s="240"/>
      <c r="BI36" s="240"/>
      <c r="BJ36" s="240"/>
      <c r="BK36" s="240"/>
      <c r="BL36" s="323"/>
      <c r="BM36" s="168"/>
      <c r="BN36" s="167"/>
      <c r="BO36" s="167"/>
      <c r="BP36" s="195"/>
      <c r="BQ36" s="438"/>
      <c r="BR36" s="435"/>
      <c r="BS36" s="436"/>
      <c r="BT36" s="436"/>
      <c r="BU36" s="437"/>
    </row>
    <row r="37" spans="1:73" s="42" customFormat="1" ht="24.95" customHeight="1" x14ac:dyDescent="0.25">
      <c r="A37" s="226" t="s">
        <v>52</v>
      </c>
      <c r="B37" s="227">
        <v>29</v>
      </c>
      <c r="C37" s="167">
        <v>17</v>
      </c>
      <c r="D37" s="167"/>
      <c r="E37" s="164"/>
      <c r="F37" s="164"/>
      <c r="G37" s="164"/>
      <c r="H37" s="164"/>
      <c r="I37" s="466"/>
      <c r="J37" s="466"/>
      <c r="K37" s="427"/>
      <c r="L37" s="290"/>
      <c r="M37" s="290"/>
      <c r="N37" s="427"/>
      <c r="O37" s="290"/>
      <c r="P37" s="290"/>
      <c r="Q37" s="427"/>
      <c r="R37" s="290"/>
      <c r="S37" s="290"/>
      <c r="T37" s="162"/>
      <c r="U37" s="162"/>
      <c r="V37" s="162"/>
      <c r="W37" s="162"/>
      <c r="X37" s="162"/>
      <c r="Y37" s="162"/>
      <c r="Z37" s="314"/>
      <c r="AA37" s="314"/>
      <c r="AB37" s="313"/>
      <c r="AC37" s="162"/>
      <c r="AD37" s="162"/>
      <c r="AE37" s="183"/>
      <c r="AF37" s="161"/>
      <c r="AG37" s="161"/>
      <c r="AH37" s="127"/>
      <c r="AI37" s="161"/>
      <c r="AJ37" s="161"/>
      <c r="AK37" s="161"/>
      <c r="AL37" s="318"/>
      <c r="AM37" s="240"/>
      <c r="AN37" s="240"/>
      <c r="AO37" s="167"/>
      <c r="AP37" s="321"/>
      <c r="AQ37" s="527"/>
      <c r="AR37" s="436"/>
      <c r="AS37" s="323"/>
      <c r="AT37" s="169"/>
      <c r="AU37" s="170"/>
      <c r="AV37" s="195"/>
      <c r="AW37" s="463"/>
      <c r="AX37" s="171"/>
      <c r="AY37" s="306"/>
      <c r="AZ37" s="331"/>
      <c r="BA37" s="332"/>
      <c r="BB37" s="528"/>
      <c r="BC37" s="326"/>
      <c r="BD37" s="326"/>
      <c r="BE37" s="326"/>
      <c r="BF37" s="326"/>
      <c r="BG37" s="167"/>
      <c r="BH37" s="240"/>
      <c r="BI37" s="240"/>
      <c r="BJ37" s="240"/>
      <c r="BK37" s="240"/>
      <c r="BL37" s="323"/>
      <c r="BM37" s="168"/>
      <c r="BN37" s="167"/>
      <c r="BO37" s="167"/>
      <c r="BP37" s="195"/>
      <c r="BQ37" s="438"/>
      <c r="BR37" s="435"/>
      <c r="BS37" s="436"/>
      <c r="BT37" s="436"/>
      <c r="BU37" s="437"/>
    </row>
    <row r="38" spans="1:73" s="42" customFormat="1" ht="24.95" customHeight="1" x14ac:dyDescent="0.25">
      <c r="A38" s="226" t="s">
        <v>53</v>
      </c>
      <c r="B38" s="227">
        <v>30</v>
      </c>
      <c r="C38" s="167">
        <v>10</v>
      </c>
      <c r="D38" s="167"/>
      <c r="E38" s="164"/>
      <c r="F38" s="164"/>
      <c r="G38" s="164"/>
      <c r="H38" s="164"/>
      <c r="I38" s="466"/>
      <c r="J38" s="466"/>
      <c r="K38" s="427"/>
      <c r="L38" s="290"/>
      <c r="M38" s="290"/>
      <c r="N38" s="427"/>
      <c r="O38" s="290"/>
      <c r="P38" s="290"/>
      <c r="Q38" s="427"/>
      <c r="R38" s="290"/>
      <c r="S38" s="290"/>
      <c r="T38" s="162"/>
      <c r="U38" s="162"/>
      <c r="V38" s="162"/>
      <c r="W38" s="162"/>
      <c r="X38" s="162"/>
      <c r="Y38" s="162"/>
      <c r="Z38" s="314"/>
      <c r="AA38" s="314"/>
      <c r="AB38" s="313"/>
      <c r="AC38" s="162"/>
      <c r="AD38" s="162"/>
      <c r="AE38" s="183"/>
      <c r="AF38" s="161"/>
      <c r="AG38" s="161"/>
      <c r="AH38" s="127"/>
      <c r="AI38" s="161"/>
      <c r="AJ38" s="161"/>
      <c r="AK38" s="161"/>
      <c r="AL38" s="318"/>
      <c r="AM38" s="240"/>
      <c r="AN38" s="240"/>
      <c r="AO38" s="167"/>
      <c r="AP38" s="321"/>
      <c r="AQ38" s="527"/>
      <c r="AR38" s="436"/>
      <c r="AS38" s="323"/>
      <c r="AT38" s="169"/>
      <c r="AU38" s="170"/>
      <c r="AV38" s="195"/>
      <c r="AW38" s="463"/>
      <c r="AX38" s="171"/>
      <c r="AY38" s="306"/>
      <c r="AZ38" s="331"/>
      <c r="BA38" s="332"/>
      <c r="BB38" s="463"/>
      <c r="BC38" s="326"/>
      <c r="BD38" s="326"/>
      <c r="BE38" s="326"/>
      <c r="BF38" s="326"/>
      <c r="BG38" s="167"/>
      <c r="BH38" s="240"/>
      <c r="BI38" s="240"/>
      <c r="BJ38" s="240"/>
      <c r="BK38" s="240"/>
      <c r="BL38" s="323"/>
      <c r="BM38" s="168"/>
      <c r="BN38" s="167"/>
      <c r="BO38" s="167"/>
      <c r="BP38" s="195"/>
      <c r="BQ38" s="438"/>
      <c r="BR38" s="435"/>
      <c r="BS38" s="436"/>
      <c r="BT38" s="436"/>
      <c r="BU38" s="437"/>
    </row>
    <row r="39" spans="1:73" s="42" customFormat="1" ht="24.95" customHeight="1" thickBot="1" x14ac:dyDescent="0.3">
      <c r="A39" s="226" t="s">
        <v>47</v>
      </c>
      <c r="B39" s="229">
        <v>31</v>
      </c>
      <c r="C39" s="172">
        <v>11</v>
      </c>
      <c r="D39" s="172"/>
      <c r="E39" s="164">
        <v>8.4499999999999993</v>
      </c>
      <c r="F39" s="164">
        <v>7.69</v>
      </c>
      <c r="G39" s="164">
        <v>1567</v>
      </c>
      <c r="H39" s="164">
        <v>1203</v>
      </c>
      <c r="I39" s="466">
        <v>228</v>
      </c>
      <c r="J39" s="466">
        <v>28</v>
      </c>
      <c r="K39" s="427">
        <v>87.9</v>
      </c>
      <c r="L39" s="290">
        <v>372</v>
      </c>
      <c r="M39" s="290">
        <v>47</v>
      </c>
      <c r="N39" s="427">
        <v>87.4</v>
      </c>
      <c r="O39" s="290">
        <v>744</v>
      </c>
      <c r="P39" s="290">
        <v>107</v>
      </c>
      <c r="Q39" s="427">
        <v>82.9</v>
      </c>
      <c r="R39" s="290"/>
      <c r="S39" s="290"/>
      <c r="T39" s="162"/>
      <c r="U39" s="162"/>
      <c r="V39" s="162"/>
      <c r="W39" s="162"/>
      <c r="X39" s="162"/>
      <c r="Y39" s="162"/>
      <c r="Z39" s="314"/>
      <c r="AA39" s="314"/>
      <c r="AB39" s="313"/>
      <c r="AC39" s="162"/>
      <c r="AD39" s="162"/>
      <c r="AE39" s="183"/>
      <c r="AF39" s="161"/>
      <c r="AG39" s="161"/>
      <c r="AH39" s="127" t="s">
        <v>214</v>
      </c>
      <c r="AI39" s="161" t="s">
        <v>215</v>
      </c>
      <c r="AJ39" s="161" t="s">
        <v>216</v>
      </c>
      <c r="AK39" s="161" t="s">
        <v>216</v>
      </c>
      <c r="AL39" s="319"/>
      <c r="AM39" s="241"/>
      <c r="AN39" s="241"/>
      <c r="AO39" s="172"/>
      <c r="AP39" s="322"/>
      <c r="AQ39" s="464">
        <v>160</v>
      </c>
      <c r="AR39" s="465">
        <v>114</v>
      </c>
      <c r="AS39" s="324"/>
      <c r="AT39" s="174"/>
      <c r="AU39" s="175"/>
      <c r="AV39" s="302"/>
      <c r="AW39" s="468"/>
      <c r="AX39" s="176"/>
      <c r="AY39" s="309"/>
      <c r="AZ39" s="333"/>
      <c r="BA39" s="334"/>
      <c r="BB39" s="468"/>
      <c r="BC39" s="327"/>
      <c r="BD39" s="327"/>
      <c r="BE39" s="327"/>
      <c r="BF39" s="327"/>
      <c r="BG39" s="172"/>
      <c r="BH39" s="241"/>
      <c r="BI39" s="241"/>
      <c r="BJ39" s="241"/>
      <c r="BK39" s="241"/>
      <c r="BL39" s="324"/>
      <c r="BM39" s="173"/>
      <c r="BN39" s="172"/>
      <c r="BO39" s="172"/>
      <c r="BP39" s="302"/>
      <c r="BQ39" s="441"/>
      <c r="BR39" s="435"/>
      <c r="BS39" s="436"/>
      <c r="BT39" s="436"/>
      <c r="BU39" s="437"/>
    </row>
    <row r="40" spans="1:73" s="42" customFormat="1" ht="24.95" customHeight="1" thickBot="1" x14ac:dyDescent="0.3">
      <c r="A40" s="113" t="s">
        <v>11</v>
      </c>
      <c r="B40" s="251"/>
      <c r="C40" s="177">
        <f>IF(SUM(C9:C39)=0,"",SUM(C9:C39))</f>
        <v>399</v>
      </c>
      <c r="D40" s="177"/>
      <c r="E40" s="178"/>
      <c r="F40" s="178"/>
      <c r="G40" s="178"/>
      <c r="H40" s="178"/>
      <c r="I40" s="177"/>
      <c r="J40" s="177"/>
      <c r="K40" s="179"/>
      <c r="L40" s="177"/>
      <c r="M40" s="177"/>
      <c r="N40" s="179"/>
      <c r="O40" s="177"/>
      <c r="P40" s="177"/>
      <c r="Q40" s="180"/>
      <c r="R40" s="181"/>
      <c r="S40" s="181"/>
      <c r="T40" s="181"/>
      <c r="U40" s="181"/>
      <c r="V40" s="181"/>
      <c r="W40" s="181"/>
      <c r="X40" s="181"/>
      <c r="Y40" s="181"/>
      <c r="Z40" s="181"/>
      <c r="AA40" s="181"/>
      <c r="AB40" s="181"/>
      <c r="AC40" s="181"/>
      <c r="AD40" s="177"/>
      <c r="AE40" s="177"/>
      <c r="AF40" s="177"/>
      <c r="AG40" s="177"/>
      <c r="AH40" s="177"/>
      <c r="AI40" s="177"/>
      <c r="AJ40" s="177"/>
      <c r="AK40" s="177"/>
      <c r="AL40" s="177"/>
      <c r="AM40" s="177"/>
      <c r="AN40" s="177"/>
      <c r="AO40" s="177"/>
      <c r="AP40" s="177"/>
      <c r="AQ40" s="177"/>
      <c r="AR40" s="177"/>
      <c r="AS40" s="177"/>
      <c r="AT40" s="177"/>
      <c r="AU40" s="177"/>
      <c r="AV40" s="177"/>
      <c r="AW40" s="177">
        <f>SUM(AW9:AW39)</f>
        <v>25</v>
      </c>
      <c r="AX40" s="177">
        <f>SUM(AX9:AX39)</f>
        <v>0</v>
      </c>
      <c r="AY40" s="177">
        <f>SUM(AY9:AY39)</f>
        <v>0</v>
      </c>
      <c r="AZ40" s="182"/>
      <c r="BA40" s="182"/>
      <c r="BB40" s="177">
        <f>SUM(BB9:BB39)</f>
        <v>2.0099999999999998</v>
      </c>
      <c r="BC40" s="182"/>
      <c r="BD40" s="182"/>
      <c r="BE40" s="182"/>
      <c r="BF40" s="442"/>
      <c r="BG40" s="443"/>
      <c r="BH40" s="443"/>
      <c r="BI40" s="443"/>
      <c r="BJ40" s="444"/>
      <c r="BK40" s="299"/>
      <c r="BL40" s="315"/>
      <c r="BM40" s="182"/>
      <c r="BN40" s="299"/>
      <c r="BO40" s="299"/>
      <c r="BP40" s="316"/>
      <c r="BQ40" s="177">
        <f>SUM(BQ9:BQ39)</f>
        <v>0</v>
      </c>
      <c r="BR40" s="177">
        <f>SUM(BR9:BR39)</f>
        <v>8</v>
      </c>
      <c r="BS40" s="177">
        <f>SUM(BS9:BS39)</f>
        <v>0</v>
      </c>
      <c r="BT40" s="177"/>
      <c r="BU40" s="177"/>
    </row>
    <row r="41" spans="1:73" s="42" customFormat="1" ht="24.95" customHeight="1" x14ac:dyDescent="0.25">
      <c r="A41" s="114" t="s">
        <v>12</v>
      </c>
      <c r="B41" s="252"/>
      <c r="C41" s="183">
        <f t="shared" ref="C41:AE41" si="0">IF(SUM(C9:C39)=0,"",AVERAGE(C9:C39))</f>
        <v>12.870967741935484</v>
      </c>
      <c r="D41" s="183" t="str">
        <f t="shared" si="0"/>
        <v/>
      </c>
      <c r="E41" s="184">
        <f t="shared" si="0"/>
        <v>7.8620000000000001</v>
      </c>
      <c r="F41" s="184">
        <f t="shared" si="0"/>
        <v>7.7589999999999986</v>
      </c>
      <c r="G41" s="183">
        <f t="shared" si="0"/>
        <v>1468.3</v>
      </c>
      <c r="H41" s="183">
        <f t="shared" si="0"/>
        <v>1326.3</v>
      </c>
      <c r="I41" s="183">
        <f t="shared" si="0"/>
        <v>327.42500000000001</v>
      </c>
      <c r="J41" s="183">
        <f t="shared" si="0"/>
        <v>18.500000000000011</v>
      </c>
      <c r="K41" s="185">
        <f t="shared" si="0"/>
        <v>90.558098594366129</v>
      </c>
      <c r="L41" s="183">
        <f t="shared" si="0"/>
        <v>469.35641025641024</v>
      </c>
      <c r="M41" s="183">
        <f t="shared" si="0"/>
        <v>34.968000000000004</v>
      </c>
      <c r="N41" s="185">
        <f t="shared" si="0"/>
        <v>89.456571340552642</v>
      </c>
      <c r="O41" s="183">
        <f t="shared" si="0"/>
        <v>1065.3128205128205</v>
      </c>
      <c r="P41" s="183">
        <f t="shared" si="0"/>
        <v>101.8</v>
      </c>
      <c r="Q41" s="185">
        <f t="shared" si="0"/>
        <v>85.547278247692503</v>
      </c>
      <c r="R41" s="185" t="str">
        <f t="shared" si="0"/>
        <v/>
      </c>
      <c r="S41" s="185" t="str">
        <f t="shared" si="0"/>
        <v/>
      </c>
      <c r="T41" s="185" t="str">
        <f t="shared" si="0"/>
        <v/>
      </c>
      <c r="U41" s="185" t="str">
        <f t="shared" si="0"/>
        <v/>
      </c>
      <c r="V41" s="184" t="str">
        <f t="shared" si="0"/>
        <v/>
      </c>
      <c r="W41" s="184" t="str">
        <f t="shared" si="0"/>
        <v/>
      </c>
      <c r="X41" s="184" t="str">
        <f t="shared" si="0"/>
        <v/>
      </c>
      <c r="Y41" s="184" t="str">
        <f t="shared" si="0"/>
        <v/>
      </c>
      <c r="Z41" s="185" t="str">
        <f t="shared" si="0"/>
        <v/>
      </c>
      <c r="AA41" s="185" t="str">
        <f t="shared" si="0"/>
        <v/>
      </c>
      <c r="AB41" s="185" t="str">
        <f t="shared" si="0"/>
        <v/>
      </c>
      <c r="AC41" s="185">
        <f t="shared" si="0"/>
        <v>15</v>
      </c>
      <c r="AD41" s="185">
        <f t="shared" si="0"/>
        <v>8</v>
      </c>
      <c r="AE41" s="185">
        <f t="shared" si="0"/>
        <v>46.666666666666664</v>
      </c>
      <c r="AF41" s="183"/>
      <c r="AG41" s="183"/>
      <c r="AH41" s="183"/>
      <c r="AI41" s="183"/>
      <c r="AJ41" s="183"/>
      <c r="AK41" s="183"/>
      <c r="AL41" s="185" t="str">
        <f t="shared" ref="AL41:AY41" si="1">IF(SUM(AL9:AL39)=0,"",AVERAGE(AL9:AL39))</f>
        <v/>
      </c>
      <c r="AM41" s="185" t="str">
        <f t="shared" si="1"/>
        <v/>
      </c>
      <c r="AN41" s="185" t="str">
        <f t="shared" si="1"/>
        <v/>
      </c>
      <c r="AO41" s="185" t="str">
        <f t="shared" si="1"/>
        <v/>
      </c>
      <c r="AP41" s="185" t="str">
        <f t="shared" si="1"/>
        <v/>
      </c>
      <c r="AQ41" s="185">
        <f t="shared" si="1"/>
        <v>196.48148148148141</v>
      </c>
      <c r="AR41" s="185">
        <f t="shared" si="1"/>
        <v>151.74074074074076</v>
      </c>
      <c r="AS41" s="185" t="str">
        <f t="shared" si="1"/>
        <v/>
      </c>
      <c r="AT41" s="185" t="str">
        <f t="shared" si="1"/>
        <v/>
      </c>
      <c r="AU41" s="185" t="str">
        <f t="shared" si="1"/>
        <v/>
      </c>
      <c r="AV41" s="185" t="str">
        <f t="shared" si="1"/>
        <v/>
      </c>
      <c r="AW41" s="185">
        <f t="shared" si="1"/>
        <v>12.5</v>
      </c>
      <c r="AX41" s="185" t="str">
        <f t="shared" si="1"/>
        <v/>
      </c>
      <c r="AY41" s="185" t="str">
        <f t="shared" si="1"/>
        <v/>
      </c>
      <c r="AZ41" s="183"/>
      <c r="BA41" s="183"/>
      <c r="BB41" s="185">
        <f t="shared" ref="BB41" si="2">IF(SUM(BB9:BB39)=0,"",AVERAGE(BB9:BB39))</f>
        <v>2.0099999999999998</v>
      </c>
      <c r="BC41" s="183"/>
      <c r="BD41" s="183"/>
      <c r="BE41" s="183"/>
      <c r="BF41" s="445"/>
      <c r="BG41" s="445"/>
      <c r="BH41" s="445"/>
      <c r="BI41" s="445"/>
      <c r="BJ41" s="446"/>
      <c r="BK41" s="183"/>
      <c r="BL41" s="185"/>
      <c r="BM41" s="184"/>
      <c r="BN41" s="183"/>
      <c r="BO41" s="183"/>
      <c r="BP41" s="186"/>
      <c r="BQ41" s="185" t="str">
        <f t="shared" ref="BQ41:BU41" si="3">IF(SUM(BQ9:BQ39)=0,"",AVERAGE(BQ9:BQ39))</f>
        <v/>
      </c>
      <c r="BR41" s="185">
        <f t="shared" si="3"/>
        <v>8</v>
      </c>
      <c r="BS41" s="185" t="str">
        <f t="shared" si="3"/>
        <v/>
      </c>
      <c r="BT41" s="185">
        <f t="shared" si="3"/>
        <v>2.0099999999999998</v>
      </c>
      <c r="BU41" s="185">
        <f t="shared" si="3"/>
        <v>86</v>
      </c>
    </row>
    <row r="42" spans="1:73" s="42" customFormat="1" ht="24.95" customHeight="1" x14ac:dyDescent="0.25">
      <c r="A42" s="115" t="s">
        <v>14</v>
      </c>
      <c r="B42" s="253"/>
      <c r="C42" s="187">
        <f>MIN(C9:C39)</f>
        <v>10</v>
      </c>
      <c r="D42" s="187">
        <f t="shared" ref="D42:AE42" si="4">MIN(D9:D39)</f>
        <v>0</v>
      </c>
      <c r="E42" s="188">
        <f t="shared" si="4"/>
        <v>7.3</v>
      </c>
      <c r="F42" s="188">
        <f t="shared" si="4"/>
        <v>7.57</v>
      </c>
      <c r="G42" s="187">
        <f t="shared" si="4"/>
        <v>1005</v>
      </c>
      <c r="H42" s="187">
        <f t="shared" si="4"/>
        <v>1148</v>
      </c>
      <c r="I42" s="187">
        <f t="shared" si="4"/>
        <v>93.750000000000085</v>
      </c>
      <c r="J42" s="187">
        <f t="shared" si="4"/>
        <v>7</v>
      </c>
      <c r="K42" s="189">
        <f t="shared" si="4"/>
        <v>65.2</v>
      </c>
      <c r="L42" s="187">
        <f t="shared" si="4"/>
        <v>159</v>
      </c>
      <c r="M42" s="187">
        <f t="shared" si="4"/>
        <v>15</v>
      </c>
      <c r="N42" s="189">
        <f t="shared" si="4"/>
        <v>72.900000000000006</v>
      </c>
      <c r="O42" s="187">
        <f t="shared" si="4"/>
        <v>318</v>
      </c>
      <c r="P42" s="187">
        <f t="shared" si="4"/>
        <v>76</v>
      </c>
      <c r="Q42" s="189">
        <f t="shared" si="4"/>
        <v>63.3</v>
      </c>
      <c r="R42" s="189">
        <f t="shared" si="4"/>
        <v>0</v>
      </c>
      <c r="S42" s="189">
        <f t="shared" si="4"/>
        <v>0</v>
      </c>
      <c r="T42" s="189">
        <f t="shared" si="4"/>
        <v>0</v>
      </c>
      <c r="U42" s="189">
        <f t="shared" si="4"/>
        <v>0</v>
      </c>
      <c r="V42" s="188">
        <f t="shared" si="4"/>
        <v>0</v>
      </c>
      <c r="W42" s="188">
        <f t="shared" si="4"/>
        <v>0</v>
      </c>
      <c r="X42" s="188">
        <f t="shared" si="4"/>
        <v>0</v>
      </c>
      <c r="Y42" s="188">
        <f t="shared" si="4"/>
        <v>0</v>
      </c>
      <c r="Z42" s="189">
        <f t="shared" si="4"/>
        <v>0</v>
      </c>
      <c r="AA42" s="189">
        <f t="shared" si="4"/>
        <v>0</v>
      </c>
      <c r="AB42" s="189">
        <f t="shared" si="4"/>
        <v>0</v>
      </c>
      <c r="AC42" s="189">
        <f t="shared" si="4"/>
        <v>15</v>
      </c>
      <c r="AD42" s="189">
        <f>MAX(AD8:AD38)</f>
        <v>8</v>
      </c>
      <c r="AE42" s="189">
        <f t="shared" si="4"/>
        <v>46.666666666666664</v>
      </c>
      <c r="AF42" s="187"/>
      <c r="AG42" s="187"/>
      <c r="AH42" s="187"/>
      <c r="AI42" s="187"/>
      <c r="AJ42" s="187"/>
      <c r="AK42" s="187"/>
      <c r="AL42" s="189">
        <f t="shared" ref="AL42:AY42" si="5">MIN(AL9:AL39)</f>
        <v>0</v>
      </c>
      <c r="AM42" s="189">
        <f t="shared" si="5"/>
        <v>0</v>
      </c>
      <c r="AN42" s="189">
        <f t="shared" si="5"/>
        <v>0</v>
      </c>
      <c r="AO42" s="189">
        <f t="shared" si="5"/>
        <v>0</v>
      </c>
      <c r="AP42" s="189">
        <f t="shared" si="5"/>
        <v>0</v>
      </c>
      <c r="AQ42" s="189">
        <f t="shared" si="5"/>
        <v>108.00000000000004</v>
      </c>
      <c r="AR42" s="189">
        <f t="shared" si="5"/>
        <v>102.00000000000014</v>
      </c>
      <c r="AS42" s="189">
        <f t="shared" si="5"/>
        <v>0</v>
      </c>
      <c r="AT42" s="189">
        <f t="shared" si="5"/>
        <v>0</v>
      </c>
      <c r="AU42" s="189">
        <f t="shared" si="5"/>
        <v>0</v>
      </c>
      <c r="AV42" s="189">
        <f t="shared" si="5"/>
        <v>0</v>
      </c>
      <c r="AW42" s="189">
        <f t="shared" si="5"/>
        <v>10</v>
      </c>
      <c r="AX42" s="189">
        <f t="shared" si="5"/>
        <v>0</v>
      </c>
      <c r="AY42" s="189">
        <f t="shared" si="5"/>
        <v>0</v>
      </c>
      <c r="AZ42" s="187"/>
      <c r="BA42" s="187"/>
      <c r="BB42" s="189">
        <f t="shared" ref="BB42" si="6">MIN(BB9:BB39)</f>
        <v>2.0099999999999998</v>
      </c>
      <c r="BC42" s="187"/>
      <c r="BD42" s="187"/>
      <c r="BE42" s="187"/>
      <c r="BF42" s="447"/>
      <c r="BG42" s="447"/>
      <c r="BH42" s="447"/>
      <c r="BI42" s="447"/>
      <c r="BJ42" s="448"/>
      <c r="BK42" s="187"/>
      <c r="BL42" s="189"/>
      <c r="BM42" s="188"/>
      <c r="BN42" s="187"/>
      <c r="BO42" s="187"/>
      <c r="BP42" s="190"/>
      <c r="BQ42" s="189">
        <f t="shared" ref="BQ42:BU42" si="7">MIN(BQ9:BQ39)</f>
        <v>0</v>
      </c>
      <c r="BR42" s="189">
        <f t="shared" si="7"/>
        <v>8</v>
      </c>
      <c r="BS42" s="189">
        <f t="shared" si="7"/>
        <v>0</v>
      </c>
      <c r="BT42" s="189">
        <f t="shared" si="7"/>
        <v>2.0099999999999998</v>
      </c>
      <c r="BU42" s="189">
        <f t="shared" si="7"/>
        <v>86</v>
      </c>
    </row>
    <row r="43" spans="1:73" s="42" customFormat="1" ht="24.95" customHeight="1" thickBot="1" x14ac:dyDescent="0.3">
      <c r="A43" s="116" t="s">
        <v>13</v>
      </c>
      <c r="B43" s="254"/>
      <c r="C43" s="191">
        <f>MAX(C9:C39)</f>
        <v>20</v>
      </c>
      <c r="D43" s="191">
        <f t="shared" ref="D43:AE43" si="8">MAX(D9:D39)</f>
        <v>0</v>
      </c>
      <c r="E43" s="192">
        <f t="shared" si="8"/>
        <v>8.4499999999999993</v>
      </c>
      <c r="F43" s="192">
        <f t="shared" si="8"/>
        <v>7.9</v>
      </c>
      <c r="G43" s="191">
        <f t="shared" si="8"/>
        <v>1651</v>
      </c>
      <c r="H43" s="191">
        <f t="shared" si="8"/>
        <v>1600</v>
      </c>
      <c r="I43" s="191">
        <f t="shared" si="8"/>
        <v>722.49999999999989</v>
      </c>
      <c r="J43" s="191">
        <f t="shared" si="8"/>
        <v>30</v>
      </c>
      <c r="K43" s="193">
        <f t="shared" si="8"/>
        <v>97.459016393442624</v>
      </c>
      <c r="L43" s="191">
        <f t="shared" si="8"/>
        <v>941</v>
      </c>
      <c r="M43" s="191">
        <f t="shared" si="8"/>
        <v>47</v>
      </c>
      <c r="N43" s="193">
        <f t="shared" si="8"/>
        <v>97</v>
      </c>
      <c r="O43" s="191">
        <f t="shared" si="8"/>
        <v>2148</v>
      </c>
      <c r="P43" s="191">
        <f t="shared" si="8"/>
        <v>124</v>
      </c>
      <c r="Q43" s="193">
        <f t="shared" si="8"/>
        <v>94.878957169459966</v>
      </c>
      <c r="R43" s="193">
        <f t="shared" si="8"/>
        <v>0</v>
      </c>
      <c r="S43" s="193">
        <f t="shared" si="8"/>
        <v>0</v>
      </c>
      <c r="T43" s="193">
        <f t="shared" si="8"/>
        <v>0</v>
      </c>
      <c r="U43" s="193">
        <f t="shared" si="8"/>
        <v>0</v>
      </c>
      <c r="V43" s="192">
        <f t="shared" si="8"/>
        <v>0</v>
      </c>
      <c r="W43" s="192">
        <f t="shared" si="8"/>
        <v>0</v>
      </c>
      <c r="X43" s="192">
        <f t="shared" si="8"/>
        <v>0</v>
      </c>
      <c r="Y43" s="192">
        <f t="shared" si="8"/>
        <v>0</v>
      </c>
      <c r="Z43" s="193">
        <f t="shared" si="8"/>
        <v>0</v>
      </c>
      <c r="AA43" s="193">
        <f t="shared" si="8"/>
        <v>0</v>
      </c>
      <c r="AB43" s="193">
        <f t="shared" si="8"/>
        <v>0</v>
      </c>
      <c r="AC43" s="193">
        <f t="shared" si="8"/>
        <v>15</v>
      </c>
      <c r="AD43" s="193">
        <f>MAX(AD9:AD39)</f>
        <v>8</v>
      </c>
      <c r="AE43" s="193">
        <f t="shared" si="8"/>
        <v>46.666666666666664</v>
      </c>
      <c r="AF43" s="191"/>
      <c r="AG43" s="191"/>
      <c r="AH43" s="191"/>
      <c r="AI43" s="191"/>
      <c r="AJ43" s="191"/>
      <c r="AK43" s="191"/>
      <c r="AL43" s="193">
        <f t="shared" ref="AL43:AY43" si="9">MAX(AL9:AL39)</f>
        <v>0</v>
      </c>
      <c r="AM43" s="193">
        <f t="shared" si="9"/>
        <v>0</v>
      </c>
      <c r="AN43" s="193">
        <f t="shared" si="9"/>
        <v>0</v>
      </c>
      <c r="AO43" s="193">
        <f t="shared" si="9"/>
        <v>0</v>
      </c>
      <c r="AP43" s="193">
        <f t="shared" si="9"/>
        <v>0</v>
      </c>
      <c r="AQ43" s="193">
        <f t="shared" si="9"/>
        <v>355.00000000000011</v>
      </c>
      <c r="AR43" s="193">
        <f t="shared" si="9"/>
        <v>207.99999999999986</v>
      </c>
      <c r="AS43" s="193">
        <f t="shared" si="9"/>
        <v>0</v>
      </c>
      <c r="AT43" s="193">
        <f t="shared" si="9"/>
        <v>0</v>
      </c>
      <c r="AU43" s="193">
        <f t="shared" si="9"/>
        <v>0</v>
      </c>
      <c r="AV43" s="193">
        <f t="shared" si="9"/>
        <v>0</v>
      </c>
      <c r="AW43" s="193">
        <f t="shared" si="9"/>
        <v>15</v>
      </c>
      <c r="AX43" s="193">
        <f t="shared" si="9"/>
        <v>0</v>
      </c>
      <c r="AY43" s="193">
        <f t="shared" si="9"/>
        <v>0</v>
      </c>
      <c r="AZ43" s="191"/>
      <c r="BA43" s="191"/>
      <c r="BB43" s="193">
        <f t="shared" ref="BB43" si="10">MAX(BB9:BB39)</f>
        <v>2.0099999999999998</v>
      </c>
      <c r="BC43" s="191"/>
      <c r="BD43" s="191"/>
      <c r="BE43" s="191"/>
      <c r="BF43" s="449"/>
      <c r="BG43" s="449"/>
      <c r="BH43" s="449"/>
      <c r="BI43" s="449"/>
      <c r="BJ43" s="450"/>
      <c r="BK43" s="191"/>
      <c r="BL43" s="193"/>
      <c r="BM43" s="192"/>
      <c r="BN43" s="191"/>
      <c r="BO43" s="191"/>
      <c r="BP43" s="328"/>
      <c r="BQ43" s="193">
        <f t="shared" ref="BQ43:BU43" si="11">MAX(BQ9:BQ39)</f>
        <v>0</v>
      </c>
      <c r="BR43" s="193">
        <f t="shared" si="11"/>
        <v>8</v>
      </c>
      <c r="BS43" s="193">
        <f t="shared" si="11"/>
        <v>0</v>
      </c>
      <c r="BT43" s="193">
        <f t="shared" si="11"/>
        <v>2.0099999999999998</v>
      </c>
      <c r="BU43" s="193">
        <f t="shared" si="11"/>
        <v>86</v>
      </c>
    </row>
    <row r="44" spans="1:73" s="42" customFormat="1" ht="24.95" customHeight="1" x14ac:dyDescent="0.25">
      <c r="A44" s="117" t="s">
        <v>54</v>
      </c>
      <c r="B44" s="255"/>
      <c r="C44" s="194">
        <f>AVERAGE(C10:C13,C38:C39,C17:C21,C24:C28,C31:C35)</f>
        <v>11.761904761904763</v>
      </c>
      <c r="D44" s="45"/>
      <c r="E44" s="45"/>
      <c r="F44" s="45"/>
      <c r="G44" s="45"/>
      <c r="H44" s="45"/>
      <c r="I44" s="45"/>
      <c r="J44" s="45"/>
      <c r="K44" s="45"/>
      <c r="L44" s="45"/>
      <c r="M44" s="45"/>
      <c r="N44" s="45"/>
      <c r="O44" s="45"/>
      <c r="P44" s="45"/>
      <c r="Q44" s="45"/>
      <c r="R44" s="45"/>
      <c r="S44" s="45"/>
      <c r="T44" s="45"/>
      <c r="U44" s="45"/>
      <c r="V44" s="45"/>
      <c r="W44" s="45"/>
      <c r="X44" s="45"/>
      <c r="Y44" s="45"/>
      <c r="Z44" s="45"/>
      <c r="AA44" s="45"/>
      <c r="AB44" s="45"/>
      <c r="AC44" s="45"/>
      <c r="AD44" s="45"/>
      <c r="AE44" s="45"/>
      <c r="AF44" s="45"/>
      <c r="AG44" s="45"/>
      <c r="AH44" s="45"/>
      <c r="AI44" s="45"/>
      <c r="AJ44" s="45"/>
      <c r="AK44" s="45"/>
      <c r="AL44" s="242"/>
      <c r="AM44" s="242"/>
      <c r="AN44" s="242"/>
      <c r="AO44" s="45"/>
      <c r="AP44" s="45"/>
      <c r="AQ44" s="45"/>
      <c r="AR44" s="46"/>
      <c r="AS44" s="242"/>
      <c r="AT44" s="45"/>
      <c r="AU44" s="45"/>
      <c r="AV44" s="45"/>
      <c r="BG44" s="45"/>
      <c r="BH44" s="242"/>
      <c r="BI44" s="242"/>
      <c r="BJ44" s="242"/>
      <c r="BK44" s="242"/>
      <c r="BL44" s="45"/>
      <c r="BM44" s="45"/>
      <c r="BN44" s="45"/>
      <c r="BO44" s="45"/>
      <c r="BP44" s="45"/>
    </row>
    <row r="45" spans="1:73" s="42" customFormat="1" ht="24.95" customHeight="1" x14ac:dyDescent="0.25">
      <c r="A45" s="115" t="s">
        <v>55</v>
      </c>
      <c r="B45" s="256"/>
      <c r="C45" s="195">
        <f>AVERAGE(C15,C22,C29,C36)</f>
        <v>13.5</v>
      </c>
      <c r="D45" s="47"/>
      <c r="E45" s="47"/>
      <c r="F45" s="47"/>
      <c r="G45" s="47"/>
      <c r="H45" s="47"/>
      <c r="I45" s="47"/>
      <c r="J45" s="47"/>
      <c r="K45" s="47"/>
      <c r="L45" s="47"/>
      <c r="M45" s="47"/>
      <c r="N45" s="47"/>
      <c r="O45" s="47"/>
      <c r="P45" s="47"/>
      <c r="Q45" s="47"/>
      <c r="R45" s="47"/>
      <c r="S45" s="47"/>
      <c r="T45" s="47"/>
      <c r="U45" s="47"/>
      <c r="V45" s="47"/>
      <c r="W45" s="47"/>
      <c r="X45" s="47"/>
      <c r="Y45" s="47"/>
      <c r="Z45" s="47"/>
      <c r="AA45" s="47"/>
      <c r="AB45" s="47"/>
      <c r="AC45" s="47"/>
      <c r="AD45" s="47"/>
      <c r="AE45" s="47"/>
      <c r="AF45" s="47"/>
      <c r="AG45" s="47"/>
      <c r="AH45" s="47"/>
      <c r="AI45" s="47"/>
      <c r="AJ45" s="47"/>
      <c r="AK45" s="47"/>
      <c r="AL45" s="243"/>
      <c r="AM45" s="243"/>
      <c r="AN45" s="243"/>
      <c r="AO45" s="47"/>
      <c r="AP45" s="47"/>
      <c r="AQ45" s="47"/>
      <c r="AR45" s="47"/>
      <c r="AS45" s="243"/>
      <c r="AT45" s="47"/>
      <c r="AU45" s="47"/>
      <c r="AV45" s="47"/>
      <c r="BG45" s="47"/>
      <c r="BH45" s="243"/>
      <c r="BI45" s="243"/>
      <c r="BJ45" s="243"/>
      <c r="BK45" s="243"/>
      <c r="BL45" s="47"/>
      <c r="BM45" s="47"/>
      <c r="BN45" s="47"/>
      <c r="BO45" s="47"/>
      <c r="BP45" s="47"/>
    </row>
    <row r="46" spans="1:73" s="42" customFormat="1" ht="24.95" customHeight="1" x14ac:dyDescent="0.25">
      <c r="A46" s="115" t="s">
        <v>56</v>
      </c>
      <c r="B46" s="257"/>
      <c r="C46" s="195">
        <f>AVERAGE(C9,C14,C16,C23,C30,C37)</f>
        <v>16.333333333333332</v>
      </c>
      <c r="D46" s="47"/>
      <c r="E46" s="47"/>
      <c r="F46" s="47"/>
      <c r="G46" s="47"/>
      <c r="H46" s="47"/>
      <c r="I46" s="47"/>
      <c r="J46" s="47"/>
      <c r="K46" s="47"/>
      <c r="L46" s="47"/>
      <c r="M46" s="47"/>
      <c r="N46" s="47"/>
      <c r="O46" s="47"/>
      <c r="P46" s="47"/>
      <c r="Q46" s="47"/>
      <c r="R46" s="47"/>
      <c r="S46" s="47"/>
      <c r="T46" s="47"/>
      <c r="U46" s="47"/>
      <c r="V46" s="47"/>
      <c r="W46" s="47"/>
      <c r="X46" s="47"/>
      <c r="Y46" s="47"/>
      <c r="Z46" s="47"/>
      <c r="AA46" s="47"/>
      <c r="AB46" s="47"/>
      <c r="AC46" s="47"/>
      <c r="AD46" s="47"/>
      <c r="AE46" s="47"/>
      <c r="AF46" s="47"/>
      <c r="AG46" s="47"/>
      <c r="AH46" s="47"/>
      <c r="AI46" s="47"/>
      <c r="AJ46" s="47"/>
      <c r="AK46" s="47"/>
      <c r="AL46" s="243"/>
      <c r="AM46" s="243"/>
      <c r="AN46" s="243"/>
      <c r="AO46" s="47"/>
      <c r="AP46" s="47"/>
      <c r="AQ46" s="47"/>
      <c r="AR46" s="47"/>
      <c r="AS46" s="243"/>
      <c r="AT46" s="47"/>
      <c r="AU46" s="47"/>
      <c r="AV46" s="47"/>
      <c r="BG46" s="47"/>
      <c r="BH46" s="243"/>
      <c r="BI46" s="243"/>
      <c r="BJ46" s="243"/>
      <c r="BK46" s="243"/>
      <c r="BL46" s="47"/>
      <c r="BM46" s="47"/>
      <c r="BN46" s="47"/>
      <c r="BO46" s="47"/>
      <c r="BP46" s="47"/>
    </row>
    <row r="47" spans="1:73" s="42" customFormat="1" ht="24.95" customHeight="1" x14ac:dyDescent="0.25">
      <c r="A47" s="118" t="s">
        <v>57</v>
      </c>
      <c r="B47" s="256"/>
      <c r="C47" s="195">
        <f>AVERAGE(C9,C14:C16,C22:C23,C29:C30,C36:C37)</f>
        <v>15.2</v>
      </c>
      <c r="D47" s="47"/>
      <c r="E47" s="47"/>
      <c r="F47" s="47"/>
      <c r="G47" s="47"/>
      <c r="H47" s="47"/>
      <c r="I47" s="47"/>
      <c r="J47" s="47"/>
      <c r="K47" s="47"/>
      <c r="L47" s="47"/>
      <c r="M47" s="47"/>
      <c r="N47" s="47"/>
      <c r="O47" s="47"/>
      <c r="P47" s="47"/>
      <c r="Q47" s="47"/>
      <c r="R47" s="47"/>
      <c r="S47" s="47"/>
      <c r="T47" s="47"/>
      <c r="U47" s="47"/>
      <c r="V47" s="47"/>
      <c r="W47" s="47"/>
      <c r="X47" s="47"/>
      <c r="Y47" s="47"/>
      <c r="Z47" s="47"/>
      <c r="AA47" s="47"/>
      <c r="AB47" s="47"/>
      <c r="AC47" s="47"/>
      <c r="AD47" s="47"/>
      <c r="AE47" s="47"/>
      <c r="AF47" s="47"/>
      <c r="AG47" s="47"/>
      <c r="AH47" s="47"/>
      <c r="AI47" s="47"/>
      <c r="AJ47" s="47"/>
      <c r="AK47" s="47"/>
      <c r="AL47" s="243"/>
      <c r="AM47" s="243"/>
      <c r="AN47" s="243"/>
      <c r="AO47" s="47"/>
      <c r="AP47" s="47"/>
      <c r="AQ47" s="47"/>
      <c r="AR47" s="47"/>
      <c r="AS47" s="243"/>
      <c r="AT47" s="47"/>
      <c r="AU47" s="47"/>
      <c r="AV47" s="47"/>
      <c r="BG47" s="47"/>
      <c r="BH47" s="243"/>
      <c r="BI47" s="243"/>
      <c r="BJ47" s="243"/>
      <c r="BK47" s="243"/>
      <c r="BL47" s="47"/>
      <c r="BM47" s="47"/>
      <c r="BN47" s="47"/>
      <c r="BO47" s="47"/>
      <c r="BP47" s="47"/>
    </row>
    <row r="48" spans="1:73" s="42" customFormat="1" ht="24.95" customHeight="1" thickBot="1" x14ac:dyDescent="0.3">
      <c r="A48" s="588" t="s">
        <v>11</v>
      </c>
      <c r="B48" s="589"/>
      <c r="C48" s="196">
        <f>AVERAGE(C44:C47)</f>
        <v>14.198809523809523</v>
      </c>
      <c r="D48" s="47"/>
      <c r="E48" s="47"/>
      <c r="F48" s="47"/>
      <c r="G48" s="47"/>
      <c r="H48" s="47"/>
      <c r="I48" s="47"/>
      <c r="J48" s="47"/>
      <c r="K48" s="47"/>
      <c r="L48" s="47"/>
      <c r="M48" s="47"/>
      <c r="N48" s="47"/>
      <c r="O48" s="47"/>
      <c r="P48" s="47"/>
      <c r="Q48" s="47"/>
      <c r="R48" s="47"/>
      <c r="S48" s="47"/>
      <c r="T48" s="47"/>
      <c r="U48" s="47"/>
      <c r="V48" s="47"/>
      <c r="W48" s="47"/>
      <c r="X48" s="47"/>
      <c r="Y48" s="47"/>
      <c r="Z48" s="47"/>
      <c r="AA48" s="47"/>
      <c r="AB48" s="47"/>
      <c r="AC48" s="47"/>
      <c r="AD48" s="47"/>
      <c r="AE48" s="47"/>
      <c r="AF48" s="47"/>
      <c r="AG48" s="47"/>
      <c r="AH48" s="47"/>
      <c r="AI48" s="47"/>
      <c r="AJ48" s="47"/>
      <c r="AK48" s="47"/>
      <c r="AL48" s="243"/>
      <c r="AM48" s="243"/>
      <c r="AN48" s="243"/>
      <c r="AO48" s="47"/>
      <c r="AP48" s="47"/>
      <c r="AQ48" s="47"/>
      <c r="AR48" s="47"/>
      <c r="AS48" s="243"/>
      <c r="AT48" s="47"/>
      <c r="AU48" s="47"/>
      <c r="AV48" s="48"/>
      <c r="BG48" s="48"/>
      <c r="BH48" s="244"/>
      <c r="BI48" s="244"/>
      <c r="BJ48" s="244"/>
      <c r="BK48" s="244"/>
      <c r="BL48" s="48"/>
      <c r="BM48" s="48"/>
      <c r="BN48" s="48"/>
      <c r="BO48" s="48"/>
      <c r="BP48" s="48"/>
    </row>
    <row r="49" spans="1:29" x14ac:dyDescent="0.3">
      <c r="A49" s="108"/>
      <c r="B49" s="109"/>
      <c r="C49" s="34"/>
      <c r="D49" s="34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</row>
    <row r="50" spans="1:29" x14ac:dyDescent="0.3">
      <c r="A50" s="110"/>
      <c r="B50" s="111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</row>
    <row r="51" spans="1:29" ht="12.4" customHeight="1" x14ac:dyDescent="0.3">
      <c r="A51" s="110"/>
      <c r="B51" s="111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</row>
    <row r="52" spans="1:29" x14ac:dyDescent="0.3">
      <c r="A52" s="109"/>
      <c r="B52" s="109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</row>
  </sheetData>
  <sheetProtection insertColumns="0" insertRows="0"/>
  <mergeCells count="100">
    <mergeCell ref="BR4:BU4"/>
    <mergeCell ref="BQ7:BQ8"/>
    <mergeCell ref="BR7:BR8"/>
    <mergeCell ref="BS7:BS8"/>
    <mergeCell ref="BT7:BT8"/>
    <mergeCell ref="BU7:BU8"/>
    <mergeCell ref="E5:F5"/>
    <mergeCell ref="AS7:AS8"/>
    <mergeCell ref="AT7:AT8"/>
    <mergeCell ref="AU7:AU8"/>
    <mergeCell ref="AV7:AV8"/>
    <mergeCell ref="AV5:AV6"/>
    <mergeCell ref="W7:W8"/>
    <mergeCell ref="X7:X8"/>
    <mergeCell ref="AA7:AA8"/>
    <mergeCell ref="AB7:AB8"/>
    <mergeCell ref="AC7:AC8"/>
    <mergeCell ref="AP7:AP8"/>
    <mergeCell ref="AQ7:AQ8"/>
    <mergeCell ref="AR7:AR8"/>
    <mergeCell ref="AD7:AD8"/>
    <mergeCell ref="AE7:AE8"/>
    <mergeCell ref="AW7:AW8"/>
    <mergeCell ref="AX7:AX8"/>
    <mergeCell ref="AY7:AY8"/>
    <mergeCell ref="AZ7:AZ8"/>
    <mergeCell ref="BG7:BG8"/>
    <mergeCell ref="BE7:BE8"/>
    <mergeCell ref="BF7:BF8"/>
    <mergeCell ref="BC7:BC8"/>
    <mergeCell ref="BD7:BD8"/>
    <mergeCell ref="A4:B4"/>
    <mergeCell ref="A1:B1"/>
    <mergeCell ref="C1:Q1"/>
    <mergeCell ref="S1:AL1"/>
    <mergeCell ref="A2:C2"/>
    <mergeCell ref="E2:I2"/>
    <mergeCell ref="R4:S4"/>
    <mergeCell ref="T4:U4"/>
    <mergeCell ref="V4:W4"/>
    <mergeCell ref="X4:Y4"/>
    <mergeCell ref="AC4:AE4"/>
    <mergeCell ref="G4:H4"/>
    <mergeCell ref="E4:F4"/>
    <mergeCell ref="I4:K4"/>
    <mergeCell ref="Z4:AB4"/>
    <mergeCell ref="AJ4:AJ5"/>
    <mergeCell ref="A7:A8"/>
    <mergeCell ref="A48:B48"/>
    <mergeCell ref="AC5:AD5"/>
    <mergeCell ref="Z5:AA5"/>
    <mergeCell ref="R7:R8"/>
    <mergeCell ref="S7:S8"/>
    <mergeCell ref="T7:T8"/>
    <mergeCell ref="U7:U8"/>
    <mergeCell ref="V7:V8"/>
    <mergeCell ref="Y7:Y8"/>
    <mergeCell ref="Z7:Z8"/>
    <mergeCell ref="O5:P5"/>
    <mergeCell ref="R5:S5"/>
    <mergeCell ref="T5:U5"/>
    <mergeCell ref="G5:H5"/>
    <mergeCell ref="E7:E8"/>
    <mergeCell ref="E3:AS3"/>
    <mergeCell ref="BC4:BF4"/>
    <mergeCell ref="BA7:BA8"/>
    <mergeCell ref="BB7:BB8"/>
    <mergeCell ref="AQ4:AR4"/>
    <mergeCell ref="F7:F8"/>
    <mergeCell ref="I7:I8"/>
    <mergeCell ref="J7:J8"/>
    <mergeCell ref="K7:K8"/>
    <mergeCell ref="L7:L8"/>
    <mergeCell ref="M7:M8"/>
    <mergeCell ref="N7:N8"/>
    <mergeCell ref="O7:O8"/>
    <mergeCell ref="P7:P8"/>
    <mergeCell ref="L4:N4"/>
    <mergeCell ref="AK7:AK8"/>
    <mergeCell ref="I5:J5"/>
    <mergeCell ref="L5:M5"/>
    <mergeCell ref="BC5:BF5"/>
    <mergeCell ref="BO7:BO8"/>
    <mergeCell ref="BP7:BP8"/>
    <mergeCell ref="AU5:AU6"/>
    <mergeCell ref="AT5:AT6"/>
    <mergeCell ref="AL7:AL8"/>
    <mergeCell ref="V5:W5"/>
    <mergeCell ref="X5:Y5"/>
    <mergeCell ref="AK4:AK5"/>
    <mergeCell ref="AH7:AH8"/>
    <mergeCell ref="AI7:AI8"/>
    <mergeCell ref="AJ7:AJ8"/>
    <mergeCell ref="Q7:Q8"/>
    <mergeCell ref="O4:Q4"/>
    <mergeCell ref="BG4:BP4"/>
    <mergeCell ref="AZ3:BP3"/>
    <mergeCell ref="BM7:BM8"/>
    <mergeCell ref="BN7:BN8"/>
    <mergeCell ref="BL7:BL8"/>
  </mergeCells>
  <phoneticPr fontId="47" type="noConversion"/>
  <conditionalFormatting sqref="E9:AK39">
    <cfRule type="expression" dxfId="31" priority="1">
      <formula>IF(AND($AI9="H",$AH9="B"),1,0)</formula>
    </cfRule>
    <cfRule type="expression" dxfId="30" priority="2">
      <formula>IF($AI9="H",1,0)</formula>
    </cfRule>
  </conditionalFormatting>
  <dataValidations count="2">
    <dataValidation type="list" allowBlank="1" showInputMessage="1" showErrorMessage="1" sqref="AH9:AH39" xr:uid="{E744C054-A87A-4507-8B09-74FAC58E6075}">
      <formula1>"P,I,B"</formula1>
    </dataValidation>
    <dataValidation type="list" allowBlank="1" showInputMessage="1" showErrorMessage="1" sqref="AI9:AI39" xr:uid="{F9D9EDE5-5B29-4DA7-BF43-7484B0AD6F96}">
      <formula1>"H,NH"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  <ignoredErrors>
    <ignoredError sqref="F41:AD41 E41:E43 C40:E40 C44:E48 C41:D43 F43:AF43 F42:AC42 AE42:AF42 AE41:AF41 AE40" unlockedFormula="1"/>
    <ignoredError sqref="AD42" formula="1" unlockedFormula="1"/>
  </ignoredError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79027E-3939-42C2-A49B-C4884A72173C}">
  <sheetPr>
    <pageSetUpPr fitToPage="1"/>
  </sheetPr>
  <dimension ref="A1:JD52"/>
  <sheetViews>
    <sheetView zoomScale="55" zoomScaleNormal="55" workbookViewId="0">
      <selection activeCell="AC35" sqref="AC35"/>
    </sheetView>
  </sheetViews>
  <sheetFormatPr baseColWidth="10" defaultColWidth="11.42578125" defaultRowHeight="16.5" x14ac:dyDescent="0.3"/>
  <cols>
    <col min="1" max="1" width="13.7109375" style="112" customWidth="1"/>
    <col min="2" max="2" width="10.28515625" style="112" customWidth="1"/>
    <col min="3" max="4" width="14.42578125" style="4" customWidth="1"/>
    <col min="5" max="6" width="8.7109375" style="3" customWidth="1"/>
    <col min="7" max="8" width="12.28515625" style="3" customWidth="1"/>
    <col min="9" max="30" width="8.7109375" style="3" customWidth="1"/>
    <col min="31" max="31" width="10" style="3" customWidth="1"/>
    <col min="32" max="32" width="13.140625" style="3" customWidth="1"/>
    <col min="33" max="33" width="16.140625" style="3" customWidth="1"/>
    <col min="34" max="34" width="16.7109375" style="3" customWidth="1"/>
    <col min="35" max="35" width="27.85546875" style="3" customWidth="1"/>
    <col min="36" max="36" width="16.42578125" style="3" customWidth="1"/>
    <col min="37" max="37" width="16.28515625" style="3" customWidth="1"/>
    <col min="38" max="40" width="13.28515625" style="237" customWidth="1"/>
    <col min="41" max="41" width="13.28515625" style="3" customWidth="1"/>
    <col min="42" max="43" width="12.28515625" style="3" customWidth="1"/>
    <col min="44" max="44" width="13" style="3" customWidth="1"/>
    <col min="45" max="45" width="11.7109375" style="237" customWidth="1"/>
    <col min="46" max="46" width="10.42578125" style="3" customWidth="1"/>
    <col min="47" max="47" width="10.28515625" style="3" customWidth="1"/>
    <col min="48" max="48" width="11.140625" style="3" customWidth="1"/>
    <col min="49" max="54" width="18.7109375" style="3" customWidth="1"/>
    <col min="55" max="55" width="12.7109375" style="3" customWidth="1"/>
    <col min="56" max="56" width="13.7109375" style="3" customWidth="1"/>
    <col min="57" max="57" width="13.42578125" style="3" customWidth="1"/>
    <col min="58" max="58" width="12.28515625" style="3" customWidth="1"/>
    <col min="59" max="59" width="18.28515625" style="3" customWidth="1"/>
    <col min="60" max="62" width="18.28515625" style="237" customWidth="1"/>
    <col min="63" max="63" width="16.85546875" style="237" customWidth="1"/>
    <col min="64" max="64" width="11.140625" style="3" customWidth="1"/>
    <col min="65" max="65" width="17.7109375" style="3" customWidth="1"/>
    <col min="66" max="66" width="16.5703125" style="3" customWidth="1"/>
    <col min="67" max="67" width="14.85546875" style="3" customWidth="1"/>
    <col min="68" max="68" width="16.5703125" style="3" customWidth="1"/>
    <col min="69" max="16384" width="11.42578125" style="3"/>
  </cols>
  <sheetData>
    <row r="1" spans="1:264" s="44" customFormat="1" ht="21" customHeight="1" x14ac:dyDescent="0.25">
      <c r="A1" s="594" t="s">
        <v>60</v>
      </c>
      <c r="B1" s="594"/>
      <c r="C1" s="595" t="str">
        <f>octubre!C1</f>
        <v>TORROJA DEL PIORAT</v>
      </c>
      <c r="D1" s="595"/>
      <c r="E1" s="595"/>
      <c r="F1" s="595"/>
      <c r="G1" s="595"/>
      <c r="H1" s="595"/>
      <c r="I1" s="595"/>
      <c r="J1" s="595"/>
      <c r="K1" s="595"/>
      <c r="L1" s="595"/>
      <c r="M1" s="595"/>
      <c r="N1" s="595"/>
      <c r="O1" s="595"/>
      <c r="P1" s="595"/>
      <c r="Q1" s="595"/>
      <c r="R1" s="248"/>
      <c r="S1" s="596" t="s">
        <v>73</v>
      </c>
      <c r="T1" s="596"/>
      <c r="U1" s="596"/>
      <c r="V1" s="596"/>
      <c r="W1" s="596"/>
      <c r="X1" s="596"/>
      <c r="Y1" s="596"/>
      <c r="Z1" s="596"/>
      <c r="AA1" s="596"/>
      <c r="AB1" s="596"/>
      <c r="AC1" s="596"/>
      <c r="AD1" s="596"/>
      <c r="AE1" s="596"/>
      <c r="AF1" s="596"/>
      <c r="AG1" s="596"/>
      <c r="AH1" s="596"/>
      <c r="AI1" s="596"/>
      <c r="AJ1" s="596"/>
      <c r="AK1" s="596"/>
      <c r="AL1" s="596"/>
      <c r="AM1" s="54"/>
      <c r="AN1" s="54"/>
      <c r="AO1" s="54"/>
      <c r="AP1" s="248"/>
      <c r="AQ1" s="53"/>
      <c r="AS1" s="235"/>
      <c r="BG1" s="54"/>
      <c r="BH1" s="238"/>
      <c r="BI1" s="238"/>
      <c r="BJ1" s="238"/>
      <c r="BK1" s="238"/>
      <c r="BL1" s="54"/>
      <c r="BM1" s="54"/>
      <c r="BN1" s="54"/>
      <c r="BO1" s="54"/>
      <c r="BP1" s="54"/>
    </row>
    <row r="2" spans="1:264" s="44" customFormat="1" ht="21" customHeight="1" thickBot="1" x14ac:dyDescent="0.3">
      <c r="A2" s="596" t="s">
        <v>97</v>
      </c>
      <c r="B2" s="596"/>
      <c r="C2" s="596"/>
      <c r="D2" s="54"/>
      <c r="E2" s="597" t="s">
        <v>170</v>
      </c>
      <c r="F2" s="597"/>
      <c r="G2" s="597"/>
      <c r="H2" s="597"/>
      <c r="I2" s="597"/>
      <c r="J2" s="53"/>
      <c r="K2" s="53"/>
      <c r="L2" s="53"/>
      <c r="M2" s="53"/>
      <c r="N2" s="53"/>
      <c r="O2" s="53"/>
      <c r="P2" s="53"/>
      <c r="Q2" s="53"/>
      <c r="R2" s="248"/>
      <c r="S2" s="54"/>
      <c r="T2" s="54"/>
      <c r="U2" s="54"/>
      <c r="V2" s="54"/>
      <c r="W2" s="54"/>
      <c r="X2" s="54"/>
      <c r="Y2" s="54"/>
      <c r="Z2" s="54"/>
      <c r="AA2" s="54"/>
      <c r="AB2" s="54"/>
      <c r="AC2" s="54"/>
      <c r="AD2" s="54"/>
      <c r="AE2" s="54"/>
      <c r="AF2" s="54"/>
      <c r="AG2" s="54"/>
      <c r="AH2" s="54"/>
      <c r="AI2" s="54"/>
      <c r="AJ2" s="54"/>
      <c r="AK2" s="54"/>
      <c r="AL2" s="238"/>
      <c r="AM2" s="238"/>
      <c r="AN2" s="238"/>
      <c r="AO2" s="54"/>
      <c r="AP2" s="248"/>
      <c r="AQ2" s="53"/>
      <c r="AR2" s="54"/>
      <c r="AS2" s="238"/>
      <c r="AT2" s="54"/>
      <c r="AU2" s="54"/>
      <c r="AV2" s="54"/>
      <c r="BG2" s="54"/>
      <c r="BH2" s="238"/>
      <c r="BI2" s="238"/>
      <c r="BJ2" s="238"/>
      <c r="BK2" s="238"/>
      <c r="BL2" s="54"/>
      <c r="BM2" s="54"/>
      <c r="BN2" s="54"/>
      <c r="BO2" s="54"/>
      <c r="BP2" s="54"/>
    </row>
    <row r="3" spans="1:264" s="42" customFormat="1" ht="18.600000000000001" customHeight="1" thickBot="1" x14ac:dyDescent="0.3">
      <c r="A3" s="95"/>
      <c r="B3" s="95"/>
      <c r="C3" s="43"/>
      <c r="D3" s="43"/>
      <c r="E3" s="572" t="s">
        <v>36</v>
      </c>
      <c r="F3" s="573"/>
      <c r="G3" s="573"/>
      <c r="H3" s="573"/>
      <c r="I3" s="573"/>
      <c r="J3" s="573"/>
      <c r="K3" s="573"/>
      <c r="L3" s="573"/>
      <c r="M3" s="573"/>
      <c r="N3" s="573"/>
      <c r="O3" s="573"/>
      <c r="P3" s="573"/>
      <c r="Q3" s="573"/>
      <c r="R3" s="573"/>
      <c r="S3" s="573"/>
      <c r="T3" s="573"/>
      <c r="U3" s="573"/>
      <c r="V3" s="573"/>
      <c r="W3" s="573"/>
      <c r="X3" s="573"/>
      <c r="Y3" s="573"/>
      <c r="Z3" s="573"/>
      <c r="AA3" s="573"/>
      <c r="AB3" s="573"/>
      <c r="AC3" s="573"/>
      <c r="AD3" s="573"/>
      <c r="AE3" s="573"/>
      <c r="AF3" s="573"/>
      <c r="AG3" s="573"/>
      <c r="AH3" s="573"/>
      <c r="AI3" s="573"/>
      <c r="AJ3" s="573"/>
      <c r="AK3" s="573"/>
      <c r="AL3" s="573"/>
      <c r="AM3" s="573"/>
      <c r="AN3" s="573"/>
      <c r="AO3" s="573"/>
      <c r="AP3" s="573"/>
      <c r="AQ3" s="573"/>
      <c r="AR3" s="573"/>
      <c r="AS3" s="573"/>
      <c r="AT3" s="129"/>
      <c r="AU3" s="129"/>
      <c r="AV3" s="129"/>
      <c r="AW3" s="129"/>
      <c r="AX3" s="129"/>
      <c r="AY3" s="129"/>
      <c r="AZ3" s="549" t="s">
        <v>37</v>
      </c>
      <c r="BA3" s="550"/>
      <c r="BB3" s="550"/>
      <c r="BC3" s="551"/>
      <c r="BD3" s="551"/>
      <c r="BE3" s="551"/>
      <c r="BF3" s="551"/>
      <c r="BG3" s="550"/>
      <c r="BH3" s="550"/>
      <c r="BI3" s="550"/>
      <c r="BJ3" s="550"/>
      <c r="BK3" s="550"/>
      <c r="BL3" s="550"/>
      <c r="BM3" s="550"/>
      <c r="BN3" s="550"/>
      <c r="BO3" s="550"/>
      <c r="BP3" s="552"/>
    </row>
    <row r="4" spans="1:264" s="95" customFormat="1" ht="67.900000000000006" customHeight="1" thickBot="1" x14ac:dyDescent="0.4">
      <c r="A4" s="592" t="s">
        <v>38</v>
      </c>
      <c r="B4" s="593"/>
      <c r="C4" s="103" t="s">
        <v>100</v>
      </c>
      <c r="D4" s="103" t="s">
        <v>130</v>
      </c>
      <c r="E4" s="581" t="s">
        <v>129</v>
      </c>
      <c r="F4" s="583"/>
      <c r="G4" s="581" t="s">
        <v>200</v>
      </c>
      <c r="H4" s="583"/>
      <c r="I4" s="581" t="s">
        <v>39</v>
      </c>
      <c r="J4" s="582"/>
      <c r="K4" s="583"/>
      <c r="L4" s="581" t="s">
        <v>123</v>
      </c>
      <c r="M4" s="582"/>
      <c r="N4" s="583"/>
      <c r="O4" s="569" t="s">
        <v>3</v>
      </c>
      <c r="P4" s="570"/>
      <c r="Q4" s="571"/>
      <c r="R4" s="598" t="s">
        <v>10</v>
      </c>
      <c r="S4" s="599"/>
      <c r="T4" s="598" t="s">
        <v>126</v>
      </c>
      <c r="U4" s="599"/>
      <c r="V4" s="598" t="s">
        <v>124</v>
      </c>
      <c r="W4" s="599"/>
      <c r="X4" s="598" t="s">
        <v>125</v>
      </c>
      <c r="Y4" s="599"/>
      <c r="Z4" s="598" t="s">
        <v>15</v>
      </c>
      <c r="AA4" s="600"/>
      <c r="AB4" s="599"/>
      <c r="AC4" s="598" t="s">
        <v>16</v>
      </c>
      <c r="AD4" s="600"/>
      <c r="AE4" s="599"/>
      <c r="AF4" s="282" t="s">
        <v>142</v>
      </c>
      <c r="AG4" s="131" t="s">
        <v>178</v>
      </c>
      <c r="AH4" s="94" t="s">
        <v>198</v>
      </c>
      <c r="AI4" s="97" t="s">
        <v>199</v>
      </c>
      <c r="AJ4" s="601" t="s">
        <v>177</v>
      </c>
      <c r="AK4" s="566" t="s">
        <v>74</v>
      </c>
      <c r="AL4" s="284" t="s">
        <v>190</v>
      </c>
      <c r="AM4" s="284" t="s">
        <v>197</v>
      </c>
      <c r="AN4" s="284" t="s">
        <v>196</v>
      </c>
      <c r="AO4" s="284" t="s">
        <v>40</v>
      </c>
      <c r="AP4" s="259" t="s">
        <v>41</v>
      </c>
      <c r="AQ4" s="578" t="s">
        <v>17</v>
      </c>
      <c r="AR4" s="579"/>
      <c r="AS4" s="288" t="s">
        <v>155</v>
      </c>
      <c r="AT4" s="259" t="s">
        <v>20</v>
      </c>
      <c r="AU4" s="259" t="s">
        <v>21</v>
      </c>
      <c r="AV4" s="300" t="s">
        <v>42</v>
      </c>
      <c r="AW4" s="123" t="s">
        <v>192</v>
      </c>
      <c r="AX4" s="123" t="s">
        <v>193</v>
      </c>
      <c r="AY4" s="123" t="s">
        <v>194</v>
      </c>
      <c r="AZ4" s="125" t="s">
        <v>195</v>
      </c>
      <c r="BA4" s="124" t="s">
        <v>148</v>
      </c>
      <c r="BB4" s="124" t="s">
        <v>149</v>
      </c>
      <c r="BC4" s="574" t="s">
        <v>154</v>
      </c>
      <c r="BD4" s="575"/>
      <c r="BE4" s="576"/>
      <c r="BF4" s="577"/>
      <c r="BG4" s="547" t="s">
        <v>81</v>
      </c>
      <c r="BH4" s="547"/>
      <c r="BI4" s="547"/>
      <c r="BJ4" s="547"/>
      <c r="BK4" s="547"/>
      <c r="BL4" s="547"/>
      <c r="BM4" s="547"/>
      <c r="BN4" s="547"/>
      <c r="BO4" s="547"/>
      <c r="BP4" s="548"/>
      <c r="BQ4" s="428" t="s">
        <v>218</v>
      </c>
      <c r="BR4" s="607" t="s">
        <v>219</v>
      </c>
      <c r="BS4" s="608"/>
      <c r="BT4" s="608"/>
      <c r="BU4" s="609"/>
    </row>
    <row r="5" spans="1:264" s="95" customFormat="1" ht="58.15" customHeight="1" thickBot="1" x14ac:dyDescent="0.4">
      <c r="A5" s="104"/>
      <c r="B5" s="249"/>
      <c r="C5" s="105" t="s">
        <v>122</v>
      </c>
      <c r="D5" s="105" t="s">
        <v>122</v>
      </c>
      <c r="E5" s="555"/>
      <c r="F5" s="591"/>
      <c r="G5" s="555" t="s">
        <v>82</v>
      </c>
      <c r="H5" s="591"/>
      <c r="I5" s="555" t="s">
        <v>8</v>
      </c>
      <c r="J5" s="556"/>
      <c r="K5" s="279" t="s">
        <v>9</v>
      </c>
      <c r="L5" s="555" t="s">
        <v>201</v>
      </c>
      <c r="M5" s="556"/>
      <c r="N5" s="279" t="s">
        <v>9</v>
      </c>
      <c r="O5" s="555" t="s">
        <v>201</v>
      </c>
      <c r="P5" s="556"/>
      <c r="Q5" s="279" t="s">
        <v>9</v>
      </c>
      <c r="R5" s="564" t="s">
        <v>34</v>
      </c>
      <c r="S5" s="565"/>
      <c r="T5" s="564" t="s">
        <v>34</v>
      </c>
      <c r="U5" s="565"/>
      <c r="V5" s="564" t="s">
        <v>34</v>
      </c>
      <c r="W5" s="565"/>
      <c r="X5" s="564" t="s">
        <v>34</v>
      </c>
      <c r="Y5" s="565"/>
      <c r="Z5" s="564" t="s">
        <v>34</v>
      </c>
      <c r="AA5" s="590"/>
      <c r="AB5" s="279" t="s">
        <v>9</v>
      </c>
      <c r="AC5" s="564" t="s">
        <v>35</v>
      </c>
      <c r="AD5" s="590"/>
      <c r="AE5" s="279" t="s">
        <v>9</v>
      </c>
      <c r="AF5" s="280" t="s">
        <v>144</v>
      </c>
      <c r="AG5" s="280" t="s">
        <v>143</v>
      </c>
      <c r="AH5" s="291" t="s">
        <v>68</v>
      </c>
      <c r="AI5" s="293" t="s">
        <v>69</v>
      </c>
      <c r="AJ5" s="602"/>
      <c r="AK5" s="567"/>
      <c r="AL5" s="98" t="s">
        <v>119</v>
      </c>
      <c r="AM5" s="98" t="s">
        <v>119</v>
      </c>
      <c r="AN5" s="98" t="s">
        <v>119</v>
      </c>
      <c r="AO5" s="245"/>
      <c r="AP5" s="245"/>
      <c r="AQ5" s="259" t="s">
        <v>119</v>
      </c>
      <c r="AR5" s="285" t="s">
        <v>171</v>
      </c>
      <c r="AS5" s="99" t="s">
        <v>119</v>
      </c>
      <c r="AT5" s="561" t="s">
        <v>22</v>
      </c>
      <c r="AU5" s="561" t="s">
        <v>22</v>
      </c>
      <c r="AV5" s="605" t="s">
        <v>120</v>
      </c>
      <c r="AW5" s="295"/>
      <c r="AX5" s="295"/>
      <c r="AY5" s="295"/>
      <c r="AZ5" s="296"/>
      <c r="BA5" s="296"/>
      <c r="BB5" s="296"/>
      <c r="BC5" s="557"/>
      <c r="BD5" s="558"/>
      <c r="BE5" s="559"/>
      <c r="BF5" s="560"/>
      <c r="BG5" s="102" t="s">
        <v>189</v>
      </c>
      <c r="BH5" s="289" t="s">
        <v>188</v>
      </c>
      <c r="BI5" s="100" t="s">
        <v>187</v>
      </c>
      <c r="BJ5" s="100" t="s">
        <v>185</v>
      </c>
      <c r="BK5" s="100" t="s">
        <v>186</v>
      </c>
      <c r="BL5" s="101" t="s">
        <v>190</v>
      </c>
      <c r="BM5" s="100" t="s">
        <v>27</v>
      </c>
      <c r="BN5" s="102" t="s">
        <v>133</v>
      </c>
      <c r="BO5" s="102" t="s">
        <v>134</v>
      </c>
      <c r="BP5" s="102" t="s">
        <v>28</v>
      </c>
      <c r="BQ5" s="429" t="s">
        <v>220</v>
      </c>
      <c r="BR5" s="430" t="s">
        <v>221</v>
      </c>
      <c r="BS5" s="430"/>
      <c r="BT5" s="430"/>
      <c r="BU5" s="431"/>
      <c r="BV5" s="96"/>
      <c r="BW5" s="96"/>
      <c r="BX5" s="96"/>
      <c r="BY5" s="96"/>
      <c r="BZ5" s="96"/>
      <c r="CA5" s="96"/>
      <c r="CB5" s="96"/>
      <c r="CC5" s="96"/>
      <c r="CD5" s="96"/>
      <c r="CE5" s="96"/>
      <c r="CF5" s="96"/>
      <c r="CG5" s="96"/>
      <c r="CH5" s="96"/>
      <c r="CI5" s="96"/>
      <c r="CJ5" s="96"/>
      <c r="CK5" s="96"/>
      <c r="CL5" s="96"/>
      <c r="CM5" s="96"/>
      <c r="CN5" s="96"/>
      <c r="CO5" s="96"/>
      <c r="CP5" s="96"/>
      <c r="CQ5" s="96"/>
      <c r="CR5" s="96"/>
      <c r="CS5" s="96"/>
      <c r="CT5" s="96"/>
      <c r="CU5" s="96"/>
      <c r="CV5" s="96"/>
      <c r="CW5" s="96"/>
      <c r="CX5" s="96"/>
      <c r="CY5" s="96"/>
      <c r="CZ5" s="96"/>
      <c r="DA5" s="96"/>
      <c r="DB5" s="96"/>
      <c r="DC5" s="96"/>
      <c r="DD5" s="96"/>
      <c r="DE5" s="96"/>
      <c r="DF5" s="96"/>
      <c r="DG5" s="96"/>
      <c r="DH5" s="96"/>
      <c r="DI5" s="96"/>
      <c r="DJ5" s="96"/>
      <c r="DK5" s="96"/>
      <c r="DL5" s="96"/>
      <c r="DM5" s="96"/>
      <c r="DN5" s="96"/>
      <c r="DO5" s="96"/>
      <c r="DP5" s="96"/>
      <c r="DQ5" s="96"/>
      <c r="DR5" s="96"/>
      <c r="DS5" s="96"/>
      <c r="DT5" s="96"/>
      <c r="DU5" s="96"/>
      <c r="DV5" s="96"/>
      <c r="DW5" s="96"/>
      <c r="DX5" s="96"/>
      <c r="DY5" s="96"/>
      <c r="DZ5" s="96"/>
      <c r="EA5" s="96"/>
      <c r="EB5" s="96"/>
      <c r="EC5" s="96"/>
      <c r="ED5" s="96"/>
      <c r="EE5" s="96"/>
      <c r="EF5" s="96"/>
      <c r="EG5" s="96"/>
      <c r="EH5" s="96"/>
      <c r="EI5" s="96"/>
      <c r="EJ5" s="96"/>
      <c r="EK5" s="96"/>
      <c r="EL5" s="96"/>
      <c r="EM5" s="96"/>
      <c r="EN5" s="96"/>
      <c r="EO5" s="96"/>
      <c r="EP5" s="96"/>
      <c r="EQ5" s="96"/>
      <c r="ER5" s="96"/>
      <c r="ES5" s="96"/>
      <c r="ET5" s="96"/>
      <c r="EU5" s="96"/>
      <c r="EV5" s="96"/>
      <c r="EW5" s="96"/>
      <c r="EX5" s="96"/>
      <c r="EY5" s="96"/>
      <c r="EZ5" s="96"/>
      <c r="FA5" s="96"/>
      <c r="FB5" s="96"/>
      <c r="FC5" s="96"/>
      <c r="FD5" s="96"/>
      <c r="FE5" s="96"/>
      <c r="FF5" s="96"/>
      <c r="FG5" s="96"/>
      <c r="FH5" s="96"/>
      <c r="FI5" s="96"/>
      <c r="FJ5" s="96"/>
      <c r="FK5" s="96"/>
      <c r="FL5" s="96"/>
      <c r="FM5" s="96"/>
      <c r="FN5" s="96"/>
      <c r="FO5" s="96"/>
      <c r="FP5" s="96"/>
      <c r="FQ5" s="96"/>
      <c r="FR5" s="96"/>
      <c r="FS5" s="96"/>
      <c r="FT5" s="96"/>
      <c r="FU5" s="96"/>
      <c r="FV5" s="96"/>
      <c r="FW5" s="96"/>
      <c r="FX5" s="96"/>
      <c r="FY5" s="96"/>
      <c r="FZ5" s="96"/>
      <c r="GA5" s="96"/>
      <c r="GB5" s="96"/>
      <c r="GC5" s="96"/>
      <c r="GD5" s="96"/>
      <c r="GE5" s="96"/>
      <c r="GF5" s="96"/>
      <c r="GG5" s="96"/>
      <c r="GH5" s="96"/>
      <c r="GI5" s="96"/>
      <c r="GJ5" s="96"/>
      <c r="GK5" s="96"/>
      <c r="GL5" s="96"/>
      <c r="GM5" s="96"/>
      <c r="GN5" s="96"/>
      <c r="GO5" s="96"/>
      <c r="GP5" s="96"/>
      <c r="GQ5" s="96"/>
      <c r="GR5" s="96"/>
      <c r="GS5" s="96"/>
      <c r="GT5" s="96"/>
      <c r="GU5" s="96"/>
      <c r="GV5" s="96"/>
      <c r="GW5" s="96"/>
      <c r="GX5" s="96"/>
      <c r="GY5" s="96"/>
      <c r="GZ5" s="96"/>
      <c r="HA5" s="96"/>
      <c r="HB5" s="96"/>
      <c r="HC5" s="96"/>
      <c r="HD5" s="96"/>
      <c r="HE5" s="96"/>
      <c r="HF5" s="96"/>
      <c r="HG5" s="96"/>
      <c r="HH5" s="96"/>
      <c r="HI5" s="96"/>
      <c r="HJ5" s="96"/>
      <c r="HK5" s="96"/>
      <c r="HL5" s="96"/>
      <c r="HM5" s="96"/>
      <c r="HN5" s="96"/>
      <c r="HO5" s="96"/>
      <c r="HP5" s="96"/>
      <c r="HQ5" s="96"/>
      <c r="HR5" s="96"/>
      <c r="HS5" s="96"/>
      <c r="HT5" s="96"/>
      <c r="HU5" s="96"/>
      <c r="HV5" s="96"/>
      <c r="HW5" s="96"/>
      <c r="HX5" s="96"/>
      <c r="HY5" s="96"/>
      <c r="HZ5" s="96"/>
      <c r="IA5" s="96"/>
      <c r="IB5" s="96"/>
      <c r="IC5" s="96"/>
      <c r="ID5" s="96"/>
      <c r="IE5" s="96"/>
      <c r="IF5" s="96"/>
      <c r="IG5" s="96"/>
      <c r="IH5" s="96"/>
      <c r="II5" s="96"/>
      <c r="IJ5" s="96"/>
      <c r="IK5" s="96"/>
      <c r="IL5" s="96"/>
      <c r="IM5" s="96"/>
      <c r="IN5" s="96"/>
      <c r="IO5" s="96"/>
      <c r="IP5" s="96"/>
      <c r="IQ5" s="96"/>
      <c r="IR5" s="96"/>
      <c r="IS5" s="96"/>
      <c r="IT5" s="96"/>
      <c r="IU5" s="96"/>
      <c r="IV5" s="96"/>
      <c r="IW5" s="96"/>
      <c r="IX5" s="96"/>
      <c r="IY5" s="96"/>
      <c r="IZ5" s="96"/>
      <c r="JA5" s="96"/>
      <c r="JB5" s="96"/>
      <c r="JC5" s="96"/>
      <c r="JD5" s="96"/>
    </row>
    <row r="6" spans="1:264" s="95" customFormat="1" ht="31.9" customHeight="1" thickBot="1" x14ac:dyDescent="0.3">
      <c r="A6" s="106"/>
      <c r="B6" s="250"/>
      <c r="C6" s="107" t="s">
        <v>5</v>
      </c>
      <c r="D6" s="107"/>
      <c r="E6" s="278" t="s">
        <v>43</v>
      </c>
      <c r="F6" s="279" t="s">
        <v>44</v>
      </c>
      <c r="G6" s="278" t="s">
        <v>43</v>
      </c>
      <c r="H6" s="279" t="s">
        <v>44</v>
      </c>
      <c r="I6" s="93" t="s">
        <v>45</v>
      </c>
      <c r="J6" s="286" t="s">
        <v>46</v>
      </c>
      <c r="K6" s="119" t="s">
        <v>67</v>
      </c>
      <c r="L6" s="278" t="s">
        <v>43</v>
      </c>
      <c r="M6" s="283" t="s">
        <v>44</v>
      </c>
      <c r="N6" s="119" t="s">
        <v>67</v>
      </c>
      <c r="O6" s="278" t="s">
        <v>43</v>
      </c>
      <c r="P6" s="283" t="s">
        <v>44</v>
      </c>
      <c r="Q6" s="119" t="s">
        <v>67</v>
      </c>
      <c r="R6" s="280" t="s">
        <v>43</v>
      </c>
      <c r="S6" s="287" t="s">
        <v>44</v>
      </c>
      <c r="T6" s="280" t="s">
        <v>43</v>
      </c>
      <c r="U6" s="287" t="s">
        <v>44</v>
      </c>
      <c r="V6" s="280" t="s">
        <v>43</v>
      </c>
      <c r="W6" s="287" t="s">
        <v>44</v>
      </c>
      <c r="X6" s="280" t="s">
        <v>43</v>
      </c>
      <c r="Y6" s="287" t="s">
        <v>44</v>
      </c>
      <c r="Z6" s="280" t="s">
        <v>43</v>
      </c>
      <c r="AA6" s="281" t="s">
        <v>44</v>
      </c>
      <c r="AB6" s="119" t="s">
        <v>67</v>
      </c>
      <c r="AC6" s="120" t="s">
        <v>43</v>
      </c>
      <c r="AD6" s="121" t="s">
        <v>44</v>
      </c>
      <c r="AE6" s="119" t="s">
        <v>67</v>
      </c>
      <c r="AF6" s="280" t="s">
        <v>44</v>
      </c>
      <c r="AG6" s="280" t="s">
        <v>44</v>
      </c>
      <c r="AH6" s="292" t="s">
        <v>176</v>
      </c>
      <c r="AI6" s="292" t="s">
        <v>176</v>
      </c>
      <c r="AJ6" s="122" t="s">
        <v>70</v>
      </c>
      <c r="AK6" s="120" t="s">
        <v>70</v>
      </c>
      <c r="AL6" s="98" t="s">
        <v>191</v>
      </c>
      <c r="AM6" s="98" t="s">
        <v>8</v>
      </c>
      <c r="AN6" s="98" t="s">
        <v>212</v>
      </c>
      <c r="AO6" s="98" t="s">
        <v>8</v>
      </c>
      <c r="AP6" s="98" t="s">
        <v>32</v>
      </c>
      <c r="AQ6" s="260" t="s">
        <v>8</v>
      </c>
      <c r="AR6" s="258" t="s">
        <v>8</v>
      </c>
      <c r="AS6" s="98" t="s">
        <v>9</v>
      </c>
      <c r="AT6" s="561"/>
      <c r="AU6" s="561"/>
      <c r="AV6" s="606"/>
      <c r="AW6" s="294" t="s">
        <v>71</v>
      </c>
      <c r="AX6" s="294" t="s">
        <v>71</v>
      </c>
      <c r="AY6" s="294" t="s">
        <v>71</v>
      </c>
      <c r="AZ6" s="297" t="s">
        <v>71</v>
      </c>
      <c r="BA6" s="297" t="s">
        <v>127</v>
      </c>
      <c r="BB6" s="297" t="s">
        <v>128</v>
      </c>
      <c r="BC6" s="125" t="s">
        <v>169</v>
      </c>
      <c r="BD6" s="125" t="s">
        <v>128</v>
      </c>
      <c r="BE6" s="125" t="s">
        <v>153</v>
      </c>
      <c r="BF6" s="125" t="s">
        <v>129</v>
      </c>
      <c r="BG6" s="126" t="s">
        <v>121</v>
      </c>
      <c r="BH6" s="126" t="s">
        <v>121</v>
      </c>
      <c r="BI6" s="126" t="s">
        <v>121</v>
      </c>
      <c r="BJ6" s="126" t="s">
        <v>121</v>
      </c>
      <c r="BK6" s="126" t="s">
        <v>121</v>
      </c>
      <c r="BL6" s="125" t="s">
        <v>191</v>
      </c>
      <c r="BM6" s="124" t="s">
        <v>212</v>
      </c>
      <c r="BN6" s="126" t="s">
        <v>71</v>
      </c>
      <c r="BO6" s="126" t="s">
        <v>132</v>
      </c>
      <c r="BP6" s="126" t="s">
        <v>9</v>
      </c>
      <c r="BQ6" s="432"/>
      <c r="BR6" s="433" t="s">
        <v>222</v>
      </c>
      <c r="BS6" s="433"/>
      <c r="BT6" s="433" t="s">
        <v>223</v>
      </c>
      <c r="BU6" s="433" t="s">
        <v>224</v>
      </c>
    </row>
    <row r="7" spans="1:264" s="51" customFormat="1" ht="33.75" customHeight="1" thickBot="1" x14ac:dyDescent="0.3">
      <c r="A7" s="586" t="s">
        <v>174</v>
      </c>
      <c r="B7" s="128" t="s">
        <v>83</v>
      </c>
      <c r="C7" s="158">
        <v>35</v>
      </c>
      <c r="D7" s="159"/>
      <c r="E7" s="553"/>
      <c r="F7" s="553"/>
      <c r="G7" s="233"/>
      <c r="H7" s="233"/>
      <c r="I7" s="553">
        <v>300</v>
      </c>
      <c r="J7" s="553">
        <v>35</v>
      </c>
      <c r="K7" s="580">
        <v>0.89</v>
      </c>
      <c r="L7" s="553">
        <v>380</v>
      </c>
      <c r="M7" s="553">
        <v>25</v>
      </c>
      <c r="N7" s="580">
        <v>0.93</v>
      </c>
      <c r="O7" s="553"/>
      <c r="P7" s="553">
        <v>125</v>
      </c>
      <c r="Q7" s="553"/>
      <c r="R7" s="553"/>
      <c r="S7" s="553"/>
      <c r="T7" s="553"/>
      <c r="U7" s="553"/>
      <c r="V7" s="553"/>
      <c r="W7" s="553"/>
      <c r="X7" s="553"/>
      <c r="Y7" s="553"/>
      <c r="Z7" s="553"/>
      <c r="AA7" s="553"/>
      <c r="AB7" s="553"/>
      <c r="AC7" s="553"/>
      <c r="AD7" s="553"/>
      <c r="AE7" s="553"/>
      <c r="AF7" s="233"/>
      <c r="AG7" s="233"/>
      <c r="AH7" s="568"/>
      <c r="AI7" s="553"/>
      <c r="AJ7" s="553"/>
      <c r="AK7" s="584"/>
      <c r="AL7" s="562"/>
      <c r="AM7" s="276"/>
      <c r="AN7" s="276"/>
      <c r="AO7" s="233"/>
      <c r="AP7" s="553"/>
      <c r="AQ7" s="553"/>
      <c r="AR7" s="553"/>
      <c r="AS7" s="562"/>
      <c r="AT7" s="553"/>
      <c r="AU7" s="553"/>
      <c r="AV7" s="553"/>
      <c r="AW7" s="553"/>
      <c r="AX7" s="553"/>
      <c r="AY7" s="553"/>
      <c r="AZ7" s="553"/>
      <c r="BA7" s="553"/>
      <c r="BB7" s="553"/>
      <c r="BC7" s="553"/>
      <c r="BD7" s="553"/>
      <c r="BE7" s="553"/>
      <c r="BF7" s="553"/>
      <c r="BG7" s="603"/>
      <c r="BH7" s="276"/>
      <c r="BI7" s="276"/>
      <c r="BJ7" s="276"/>
      <c r="BK7" s="276"/>
      <c r="BL7" s="553"/>
      <c r="BM7" s="553"/>
      <c r="BN7" s="553"/>
      <c r="BO7" s="553"/>
      <c r="BP7" s="553"/>
      <c r="BQ7" s="553"/>
      <c r="BR7" s="610"/>
      <c r="BS7" s="610"/>
      <c r="BT7" s="610"/>
      <c r="BU7" s="610"/>
    </row>
    <row r="8" spans="1:264" s="51" customFormat="1" ht="33.75" customHeight="1" thickBot="1" x14ac:dyDescent="0.3">
      <c r="A8" s="587"/>
      <c r="B8" s="128" t="s">
        <v>84</v>
      </c>
      <c r="C8" s="158"/>
      <c r="D8" s="160"/>
      <c r="E8" s="554"/>
      <c r="F8" s="554"/>
      <c r="G8" s="234"/>
      <c r="H8" s="234"/>
      <c r="I8" s="554"/>
      <c r="J8" s="554"/>
      <c r="K8" s="554"/>
      <c r="L8" s="554"/>
      <c r="M8" s="554"/>
      <c r="N8" s="554"/>
      <c r="O8" s="554"/>
      <c r="P8" s="554"/>
      <c r="Q8" s="554"/>
      <c r="R8" s="554"/>
      <c r="S8" s="554"/>
      <c r="T8" s="554"/>
      <c r="U8" s="554"/>
      <c r="V8" s="554"/>
      <c r="W8" s="554"/>
      <c r="X8" s="554"/>
      <c r="Y8" s="554"/>
      <c r="Z8" s="554"/>
      <c r="AA8" s="554"/>
      <c r="AB8" s="554"/>
      <c r="AC8" s="554"/>
      <c r="AD8" s="554"/>
      <c r="AE8" s="554"/>
      <c r="AF8" s="234"/>
      <c r="AG8" s="234"/>
      <c r="AH8" s="554"/>
      <c r="AI8" s="554"/>
      <c r="AJ8" s="554"/>
      <c r="AK8" s="585"/>
      <c r="AL8" s="563"/>
      <c r="AM8" s="277"/>
      <c r="AN8" s="277"/>
      <c r="AO8" s="234"/>
      <c r="AP8" s="554"/>
      <c r="AQ8" s="554"/>
      <c r="AR8" s="554"/>
      <c r="AS8" s="563"/>
      <c r="AT8" s="554"/>
      <c r="AU8" s="554"/>
      <c r="AV8" s="554"/>
      <c r="AW8" s="554"/>
      <c r="AX8" s="554"/>
      <c r="AY8" s="554"/>
      <c r="AZ8" s="554"/>
      <c r="BA8" s="554"/>
      <c r="BB8" s="554"/>
      <c r="BC8" s="554"/>
      <c r="BD8" s="554"/>
      <c r="BE8" s="554"/>
      <c r="BF8" s="554"/>
      <c r="BG8" s="604"/>
      <c r="BH8" s="277"/>
      <c r="BI8" s="277"/>
      <c r="BJ8" s="277"/>
      <c r="BK8" s="277"/>
      <c r="BL8" s="554"/>
      <c r="BM8" s="554"/>
      <c r="BN8" s="554"/>
      <c r="BO8" s="554"/>
      <c r="BP8" s="554"/>
      <c r="BQ8" s="554"/>
      <c r="BR8" s="611"/>
      <c r="BS8" s="611"/>
      <c r="BT8" s="611"/>
      <c r="BU8" s="611"/>
    </row>
    <row r="9" spans="1:264" s="42" customFormat="1" ht="24.95" customHeight="1" x14ac:dyDescent="0.25">
      <c r="A9" s="224" t="s">
        <v>175</v>
      </c>
      <c r="B9" s="225">
        <v>1</v>
      </c>
      <c r="C9" s="161">
        <v>21</v>
      </c>
      <c r="D9" s="161"/>
      <c r="E9" s="162"/>
      <c r="F9" s="162"/>
      <c r="G9" s="161"/>
      <c r="H9" s="161"/>
      <c r="I9" s="290"/>
      <c r="J9" s="290"/>
      <c r="K9" s="427" t="str">
        <f t="shared" ref="K9:K39" si="0">IF(AND(I9&lt;&gt;"",J9&lt;&gt;""),(I9-J9)/I9*100,"")</f>
        <v/>
      </c>
      <c r="L9" s="290"/>
      <c r="M9" s="290"/>
      <c r="N9" s="427" t="str">
        <f t="shared" ref="N9:N39" si="1">IF(AND(L9&lt;&gt;"",M9&lt;&gt;""),(L9-M9)/L9*100,"")</f>
        <v/>
      </c>
      <c r="O9" s="290"/>
      <c r="P9" s="290"/>
      <c r="Q9" s="427" t="str">
        <f>IF(AND(O9&lt;&gt;"",P9&lt;&gt;""),(O9-P9)/O9*100,"")</f>
        <v/>
      </c>
      <c r="R9" s="290"/>
      <c r="S9" s="290"/>
      <c r="T9" s="162"/>
      <c r="U9" s="162"/>
      <c r="V9" s="162"/>
      <c r="W9" s="162"/>
      <c r="X9" s="162"/>
      <c r="Y9" s="162"/>
      <c r="Z9" s="314" t="str">
        <f>IF(AND(R9&lt;&gt;"",V9&lt;&gt;"",X9&lt;&gt;""),R9+V9+X9,"")</f>
        <v/>
      </c>
      <c r="AA9" s="314" t="str">
        <f>IF(AND(S9&lt;&gt;"",W9&lt;&gt;"",Y9&lt;&gt;""),S9+W9+Y9,"")</f>
        <v/>
      </c>
      <c r="AB9" s="313" t="str">
        <f>IF(AND(Z9&lt;&gt;"",AA9&lt;&gt;""),(Z9-AA9)/Z9*100,"")</f>
        <v/>
      </c>
      <c r="AC9" s="162"/>
      <c r="AD9" s="162"/>
      <c r="AE9" s="183" t="str">
        <f>IF(AND(AC9&lt;&gt;"",AD9&lt;&gt;""),(AC9-AD9)/AC9*100,"")</f>
        <v/>
      </c>
      <c r="AF9" s="161"/>
      <c r="AG9" s="161"/>
      <c r="AH9" s="127"/>
      <c r="AI9" s="161"/>
      <c r="AJ9" s="161"/>
      <c r="AK9" s="298"/>
      <c r="AL9" s="317"/>
      <c r="AM9" s="239"/>
      <c r="AN9" s="239"/>
      <c r="AO9" s="161"/>
      <c r="AP9" s="320"/>
      <c r="AQ9" s="320"/>
      <c r="AR9" s="320"/>
      <c r="AS9" s="310"/>
      <c r="AT9" s="164"/>
      <c r="AU9" s="165"/>
      <c r="AV9" s="301"/>
      <c r="AW9" s="303"/>
      <c r="AX9" s="166"/>
      <c r="AY9" s="304"/>
      <c r="AZ9" s="329"/>
      <c r="BA9" s="330"/>
      <c r="BB9" s="330"/>
      <c r="BC9" s="325"/>
      <c r="BD9" s="325"/>
      <c r="BE9" s="325"/>
      <c r="BF9" s="325"/>
      <c r="BG9" s="161"/>
      <c r="BH9" s="239"/>
      <c r="BI9" s="239"/>
      <c r="BJ9" s="239"/>
      <c r="BK9" s="239"/>
      <c r="BL9" s="162"/>
      <c r="BM9" s="163"/>
      <c r="BN9" s="161"/>
      <c r="BO9" s="161"/>
      <c r="BP9" s="301"/>
      <c r="BQ9" s="434">
        <v>1</v>
      </c>
      <c r="BR9" s="435"/>
      <c r="BS9" s="436"/>
      <c r="BT9" s="436" t="s">
        <v>213</v>
      </c>
      <c r="BU9" s="437" t="s">
        <v>213</v>
      </c>
    </row>
    <row r="10" spans="1:264" s="42" customFormat="1" ht="24.95" customHeight="1" x14ac:dyDescent="0.25">
      <c r="A10" s="226" t="s">
        <v>49</v>
      </c>
      <c r="B10" s="227">
        <v>2</v>
      </c>
      <c r="C10" s="167">
        <v>22</v>
      </c>
      <c r="D10" s="167"/>
      <c r="E10" s="162"/>
      <c r="F10" s="162"/>
      <c r="G10" s="161"/>
      <c r="H10" s="161"/>
      <c r="I10" s="290"/>
      <c r="J10" s="290"/>
      <c r="K10" s="427" t="str">
        <f t="shared" si="0"/>
        <v/>
      </c>
      <c r="L10" s="290"/>
      <c r="M10" s="290"/>
      <c r="N10" s="427" t="str">
        <f t="shared" si="1"/>
        <v/>
      </c>
      <c r="O10" s="290"/>
      <c r="P10" s="290"/>
      <c r="Q10" s="427" t="str">
        <f t="shared" ref="Q10:Q39" si="2">IF(AND(O10&lt;&gt;"",P10&lt;&gt;""),(O10-P10)/O10*100,"")</f>
        <v/>
      </c>
      <c r="R10" s="290"/>
      <c r="S10" s="290"/>
      <c r="T10" s="162"/>
      <c r="U10" s="162"/>
      <c r="V10" s="162"/>
      <c r="W10" s="162"/>
      <c r="X10" s="162"/>
      <c r="Y10" s="162"/>
      <c r="Z10" s="314" t="str">
        <f>IF(AND(R10&lt;&gt;"",V10&lt;&gt;"",X10&lt;&gt;""),R10+V10+X10,"")</f>
        <v/>
      </c>
      <c r="AA10" s="314" t="str">
        <f>IF(AND(S10&lt;&gt;"",W10&lt;&gt;"",Y10&lt;&gt;""),S10+W10+Y10,"")</f>
        <v/>
      </c>
      <c r="AB10" s="313" t="str">
        <f t="shared" ref="AB10:AB39" si="3">IF(AND(Z10&lt;&gt;"",AA10&lt;&gt;""),(Z10-AA10)/Z10*100,"")</f>
        <v/>
      </c>
      <c r="AC10" s="162"/>
      <c r="AD10" s="162"/>
      <c r="AE10" s="183" t="str">
        <f t="shared" ref="AE10:AE39" si="4">IF(AND(AC10&lt;&gt;"",AD10&lt;&gt;""),(AC10-AD10)/AC10*100,"")</f>
        <v/>
      </c>
      <c r="AF10" s="161"/>
      <c r="AG10" s="161"/>
      <c r="AH10" s="127"/>
      <c r="AI10" s="161"/>
      <c r="AJ10" s="161"/>
      <c r="AK10" s="298"/>
      <c r="AL10" s="318"/>
      <c r="AM10" s="240"/>
      <c r="AN10" s="240"/>
      <c r="AO10" s="167"/>
      <c r="AP10" s="321"/>
      <c r="AQ10" s="321"/>
      <c r="AR10" s="321"/>
      <c r="AS10" s="311"/>
      <c r="AT10" s="169"/>
      <c r="AU10" s="170"/>
      <c r="AV10" s="195"/>
      <c r="AW10" s="305"/>
      <c r="AX10" s="171"/>
      <c r="AY10" s="306"/>
      <c r="AZ10" s="331"/>
      <c r="BA10" s="332"/>
      <c r="BB10" s="332"/>
      <c r="BC10" s="326"/>
      <c r="BD10" s="326"/>
      <c r="BE10" s="326"/>
      <c r="BF10" s="326"/>
      <c r="BG10" s="167"/>
      <c r="BH10" s="240"/>
      <c r="BI10" s="240"/>
      <c r="BJ10" s="240"/>
      <c r="BK10" s="240"/>
      <c r="BL10" s="323"/>
      <c r="BM10" s="168"/>
      <c r="BN10" s="167"/>
      <c r="BO10" s="167"/>
      <c r="BP10" s="195"/>
      <c r="BQ10" s="438">
        <v>1</v>
      </c>
      <c r="BR10" s="435"/>
      <c r="BS10" s="436"/>
      <c r="BT10" s="436"/>
      <c r="BU10" s="437" t="s">
        <v>213</v>
      </c>
    </row>
    <row r="11" spans="1:264" s="42" customFormat="1" ht="24.95" customHeight="1" x14ac:dyDescent="0.25">
      <c r="A11" s="224" t="s">
        <v>50</v>
      </c>
      <c r="B11" s="227">
        <v>3</v>
      </c>
      <c r="C11" s="167">
        <v>14</v>
      </c>
      <c r="D11" s="167"/>
      <c r="E11" s="162">
        <v>7.3</v>
      </c>
      <c r="F11" s="162">
        <v>7.89</v>
      </c>
      <c r="G11" s="161">
        <v>1976</v>
      </c>
      <c r="H11" s="161">
        <v>1243</v>
      </c>
      <c r="I11" s="290">
        <v>164</v>
      </c>
      <c r="J11" s="290">
        <v>32</v>
      </c>
      <c r="K11" s="427">
        <f t="shared" si="0"/>
        <v>80.487804878048792</v>
      </c>
      <c r="L11" s="290">
        <v>210</v>
      </c>
      <c r="M11" s="290">
        <v>30</v>
      </c>
      <c r="N11" s="427">
        <f t="shared" si="1"/>
        <v>85.714285714285708</v>
      </c>
      <c r="O11" s="290">
        <v>421</v>
      </c>
      <c r="P11" s="290">
        <v>82</v>
      </c>
      <c r="Q11" s="427">
        <f t="shared" si="2"/>
        <v>80.52256532066508</v>
      </c>
      <c r="R11" s="290"/>
      <c r="S11" s="290"/>
      <c r="T11" s="162"/>
      <c r="U11" s="162"/>
      <c r="V11" s="162"/>
      <c r="W11" s="162"/>
      <c r="X11" s="162"/>
      <c r="Y11" s="162"/>
      <c r="Z11" s="314" t="str">
        <f t="shared" ref="Z11:AA39" si="5">IF(AND(R11&lt;&gt;"",V11&lt;&gt;"",X11&lt;&gt;""),R11+V11+X11,"")</f>
        <v/>
      </c>
      <c r="AA11" s="314" t="str">
        <f t="shared" si="5"/>
        <v/>
      </c>
      <c r="AB11" s="313" t="str">
        <f t="shared" si="3"/>
        <v/>
      </c>
      <c r="AC11" s="162"/>
      <c r="AD11" s="162"/>
      <c r="AE11" s="183" t="str">
        <f t="shared" si="4"/>
        <v/>
      </c>
      <c r="AF11" s="161"/>
      <c r="AG11" s="161"/>
      <c r="AH11" s="127" t="s">
        <v>214</v>
      </c>
      <c r="AI11" s="161" t="s">
        <v>215</v>
      </c>
      <c r="AJ11" s="161" t="s">
        <v>216</v>
      </c>
      <c r="AK11" s="298" t="s">
        <v>216</v>
      </c>
      <c r="AL11" s="318"/>
      <c r="AM11" s="240"/>
      <c r="AN11" s="240"/>
      <c r="AO11" s="167"/>
      <c r="AP11" s="321"/>
      <c r="AQ11" s="321">
        <v>112</v>
      </c>
      <c r="AR11" s="321">
        <v>242</v>
      </c>
      <c r="AS11" s="311"/>
      <c r="AT11" s="169"/>
      <c r="AU11" s="170"/>
      <c r="AV11" s="195"/>
      <c r="AW11" s="305"/>
      <c r="AX11" s="171"/>
      <c r="AY11" s="306"/>
      <c r="AZ11" s="331"/>
      <c r="BA11" s="332"/>
      <c r="BB11" s="332"/>
      <c r="BC11" s="326"/>
      <c r="BD11" s="326"/>
      <c r="BE11" s="326"/>
      <c r="BF11" s="326"/>
      <c r="BG11" s="167"/>
      <c r="BH11" s="240"/>
      <c r="BI11" s="240"/>
      <c r="BJ11" s="240"/>
      <c r="BK11" s="240"/>
      <c r="BL11" s="323"/>
      <c r="BM11" s="168"/>
      <c r="BN11" s="167"/>
      <c r="BO11" s="167"/>
      <c r="BP11" s="195"/>
      <c r="BQ11" s="438">
        <v>0</v>
      </c>
      <c r="BR11" s="435"/>
      <c r="BS11" s="436"/>
      <c r="BT11" s="436" t="s">
        <v>213</v>
      </c>
      <c r="BU11" s="437" t="s">
        <v>213</v>
      </c>
    </row>
    <row r="12" spans="1:264" s="42" customFormat="1" ht="24.95" customHeight="1" x14ac:dyDescent="0.25">
      <c r="A12" s="226" t="s">
        <v>51</v>
      </c>
      <c r="B12" s="227">
        <v>4</v>
      </c>
      <c r="C12" s="167">
        <v>15</v>
      </c>
      <c r="D12" s="167"/>
      <c r="E12" s="162"/>
      <c r="F12" s="162"/>
      <c r="G12" s="161"/>
      <c r="H12" s="161"/>
      <c r="I12" s="290"/>
      <c r="J12" s="290"/>
      <c r="K12" s="427" t="str">
        <f t="shared" si="0"/>
        <v/>
      </c>
      <c r="L12" s="290"/>
      <c r="M12" s="290"/>
      <c r="N12" s="427" t="str">
        <f t="shared" si="1"/>
        <v/>
      </c>
      <c r="O12" s="290"/>
      <c r="P12" s="290"/>
      <c r="Q12" s="427" t="str">
        <f t="shared" si="2"/>
        <v/>
      </c>
      <c r="R12" s="290"/>
      <c r="S12" s="290"/>
      <c r="T12" s="162"/>
      <c r="U12" s="162"/>
      <c r="V12" s="162"/>
      <c r="W12" s="162"/>
      <c r="X12" s="162"/>
      <c r="Y12" s="162"/>
      <c r="Z12" s="314" t="str">
        <f t="shared" si="5"/>
        <v/>
      </c>
      <c r="AA12" s="314" t="str">
        <f t="shared" si="5"/>
        <v/>
      </c>
      <c r="AB12" s="313" t="str">
        <f t="shared" si="3"/>
        <v/>
      </c>
      <c r="AC12" s="162"/>
      <c r="AD12" s="162"/>
      <c r="AE12" s="183" t="str">
        <f t="shared" si="4"/>
        <v/>
      </c>
      <c r="AF12" s="161"/>
      <c r="AG12" s="161"/>
      <c r="AH12" s="127"/>
      <c r="AI12" s="161"/>
      <c r="AJ12" s="161"/>
      <c r="AK12" s="298"/>
      <c r="AL12" s="318"/>
      <c r="AM12" s="240"/>
      <c r="AN12" s="240"/>
      <c r="AO12" s="167"/>
      <c r="AP12" s="321"/>
      <c r="AQ12" s="321"/>
      <c r="AR12" s="321"/>
      <c r="AS12" s="311"/>
      <c r="AT12" s="169"/>
      <c r="AU12" s="170"/>
      <c r="AV12" s="195"/>
      <c r="AW12" s="305"/>
      <c r="AX12" s="171"/>
      <c r="AY12" s="306"/>
      <c r="AZ12" s="331"/>
      <c r="BA12" s="332"/>
      <c r="BB12" s="332"/>
      <c r="BC12" s="326"/>
      <c r="BD12" s="326"/>
      <c r="BE12" s="326"/>
      <c r="BF12" s="326"/>
      <c r="BG12" s="167"/>
      <c r="BH12" s="240"/>
      <c r="BI12" s="240"/>
      <c r="BJ12" s="240"/>
      <c r="BK12" s="240"/>
      <c r="BL12" s="323"/>
      <c r="BM12" s="168"/>
      <c r="BN12" s="167"/>
      <c r="BO12" s="167"/>
      <c r="BP12" s="195"/>
      <c r="BQ12" s="438">
        <v>0</v>
      </c>
      <c r="BR12" s="435"/>
      <c r="BS12" s="436"/>
      <c r="BT12" s="436" t="s">
        <v>213</v>
      </c>
      <c r="BU12" s="437" t="s">
        <v>213</v>
      </c>
    </row>
    <row r="13" spans="1:264" s="42" customFormat="1" ht="24.95" customHeight="1" x14ac:dyDescent="0.25">
      <c r="A13" s="224" t="s">
        <v>52</v>
      </c>
      <c r="B13" s="227">
        <v>5</v>
      </c>
      <c r="C13" s="167">
        <v>14</v>
      </c>
      <c r="D13" s="167"/>
      <c r="E13" s="162"/>
      <c r="F13" s="162"/>
      <c r="G13" s="161"/>
      <c r="H13" s="161"/>
      <c r="I13" s="290"/>
      <c r="J13" s="290"/>
      <c r="K13" s="427" t="str">
        <f t="shared" si="0"/>
        <v/>
      </c>
      <c r="L13" s="290"/>
      <c r="M13" s="290"/>
      <c r="N13" s="427" t="str">
        <f t="shared" si="1"/>
        <v/>
      </c>
      <c r="O13" s="290"/>
      <c r="P13" s="290"/>
      <c r="Q13" s="427" t="str">
        <f t="shared" si="2"/>
        <v/>
      </c>
      <c r="R13" s="290"/>
      <c r="S13" s="290"/>
      <c r="T13" s="162"/>
      <c r="U13" s="162"/>
      <c r="V13" s="162"/>
      <c r="W13" s="162"/>
      <c r="X13" s="162"/>
      <c r="Y13" s="162"/>
      <c r="Z13" s="314" t="str">
        <f t="shared" si="5"/>
        <v/>
      </c>
      <c r="AA13" s="314" t="str">
        <f t="shared" si="5"/>
        <v/>
      </c>
      <c r="AB13" s="313" t="str">
        <f t="shared" si="3"/>
        <v/>
      </c>
      <c r="AC13" s="162"/>
      <c r="AD13" s="162"/>
      <c r="AE13" s="183" t="str">
        <f t="shared" si="4"/>
        <v/>
      </c>
      <c r="AF13" s="161"/>
      <c r="AG13" s="161"/>
      <c r="AH13" s="127"/>
      <c r="AI13" s="161"/>
      <c r="AJ13" s="161"/>
      <c r="AK13" s="298"/>
      <c r="AL13" s="318"/>
      <c r="AM13" s="240"/>
      <c r="AN13" s="240"/>
      <c r="AO13" s="167"/>
      <c r="AP13" s="321"/>
      <c r="AQ13" s="321"/>
      <c r="AR13" s="321"/>
      <c r="AS13" s="311"/>
      <c r="AT13" s="169"/>
      <c r="AU13" s="170"/>
      <c r="AV13" s="195"/>
      <c r="AW13" s="305"/>
      <c r="AX13" s="171"/>
      <c r="AY13" s="306"/>
      <c r="AZ13" s="331"/>
      <c r="BA13" s="332"/>
      <c r="BB13" s="332"/>
      <c r="BC13" s="326"/>
      <c r="BD13" s="326"/>
      <c r="BE13" s="326"/>
      <c r="BF13" s="326"/>
      <c r="BG13" s="167"/>
      <c r="BH13" s="240"/>
      <c r="BI13" s="240"/>
      <c r="BJ13" s="240"/>
      <c r="BK13" s="240"/>
      <c r="BL13" s="323"/>
      <c r="BM13" s="168"/>
      <c r="BN13" s="167"/>
      <c r="BO13" s="167"/>
      <c r="BP13" s="195"/>
      <c r="BQ13" s="438">
        <v>0</v>
      </c>
      <c r="BR13" s="435"/>
      <c r="BS13" s="436"/>
      <c r="BT13" s="436" t="s">
        <v>213</v>
      </c>
      <c r="BU13" s="437" t="s">
        <v>213</v>
      </c>
    </row>
    <row r="14" spans="1:264" s="42" customFormat="1" ht="24.95" customHeight="1" x14ac:dyDescent="0.25">
      <c r="A14" s="226" t="s">
        <v>53</v>
      </c>
      <c r="B14" s="227">
        <v>6</v>
      </c>
      <c r="C14" s="167">
        <v>14</v>
      </c>
      <c r="D14" s="167"/>
      <c r="E14" s="162"/>
      <c r="F14" s="162"/>
      <c r="G14" s="161"/>
      <c r="H14" s="161"/>
      <c r="I14" s="290"/>
      <c r="J14" s="290"/>
      <c r="K14" s="427" t="str">
        <f t="shared" si="0"/>
        <v/>
      </c>
      <c r="L14" s="290"/>
      <c r="M14" s="290"/>
      <c r="N14" s="427" t="str">
        <f t="shared" si="1"/>
        <v/>
      </c>
      <c r="O14" s="290"/>
      <c r="P14" s="290"/>
      <c r="Q14" s="427" t="str">
        <f t="shared" si="2"/>
        <v/>
      </c>
      <c r="R14" s="290"/>
      <c r="S14" s="290"/>
      <c r="T14" s="162"/>
      <c r="U14" s="162"/>
      <c r="V14" s="162"/>
      <c r="W14" s="162"/>
      <c r="X14" s="162"/>
      <c r="Y14" s="162"/>
      <c r="Z14" s="314" t="str">
        <f t="shared" si="5"/>
        <v/>
      </c>
      <c r="AA14" s="314" t="str">
        <f t="shared" si="5"/>
        <v/>
      </c>
      <c r="AB14" s="313" t="str">
        <f t="shared" si="3"/>
        <v/>
      </c>
      <c r="AC14" s="162"/>
      <c r="AD14" s="162"/>
      <c r="AE14" s="183" t="str">
        <f t="shared" si="4"/>
        <v/>
      </c>
      <c r="AF14" s="161"/>
      <c r="AG14" s="161"/>
      <c r="AH14" s="127"/>
      <c r="AI14" s="161"/>
      <c r="AJ14" s="161"/>
      <c r="AK14" s="298"/>
      <c r="AL14" s="318"/>
      <c r="AM14" s="240"/>
      <c r="AN14" s="240"/>
      <c r="AO14" s="167"/>
      <c r="AP14" s="321"/>
      <c r="AQ14" s="321"/>
      <c r="AR14" s="321"/>
      <c r="AS14" s="311"/>
      <c r="AT14" s="169"/>
      <c r="AU14" s="170"/>
      <c r="AV14" s="195"/>
      <c r="AW14" s="305"/>
      <c r="AX14" s="171"/>
      <c r="AY14" s="307"/>
      <c r="AZ14" s="331"/>
      <c r="BA14" s="332"/>
      <c r="BB14" s="332"/>
      <c r="BC14" s="326"/>
      <c r="BD14" s="326"/>
      <c r="BE14" s="326"/>
      <c r="BF14" s="326"/>
      <c r="BG14" s="167"/>
      <c r="BH14" s="240"/>
      <c r="BI14" s="240"/>
      <c r="BJ14" s="240"/>
      <c r="BK14" s="240"/>
      <c r="BL14" s="323"/>
      <c r="BM14" s="168"/>
      <c r="BN14" s="167"/>
      <c r="BO14" s="167"/>
      <c r="BP14" s="195"/>
      <c r="BQ14" s="438">
        <v>0</v>
      </c>
      <c r="BR14" s="435"/>
      <c r="BS14" s="436"/>
      <c r="BT14" s="436" t="s">
        <v>213</v>
      </c>
      <c r="BU14" s="437" t="s">
        <v>213</v>
      </c>
    </row>
    <row r="15" spans="1:264" s="42" customFormat="1" ht="24.95" customHeight="1" x14ac:dyDescent="0.25">
      <c r="A15" s="226" t="s">
        <v>47</v>
      </c>
      <c r="B15" s="227">
        <v>7</v>
      </c>
      <c r="C15" s="167">
        <v>12</v>
      </c>
      <c r="D15" s="167"/>
      <c r="E15" s="162">
        <v>7.35</v>
      </c>
      <c r="F15" s="162">
        <v>7.77</v>
      </c>
      <c r="G15" s="161">
        <v>1891</v>
      </c>
      <c r="H15" s="161">
        <v>1310</v>
      </c>
      <c r="I15" s="290">
        <v>178</v>
      </c>
      <c r="J15" s="290">
        <v>30</v>
      </c>
      <c r="K15" s="427">
        <f t="shared" si="0"/>
        <v>83.146067415730343</v>
      </c>
      <c r="L15" s="290">
        <v>840</v>
      </c>
      <c r="M15" s="290">
        <v>44</v>
      </c>
      <c r="N15" s="427">
        <f t="shared" si="1"/>
        <v>94.761904761904759</v>
      </c>
      <c r="O15" s="290">
        <v>1679</v>
      </c>
      <c r="P15" s="290">
        <v>118</v>
      </c>
      <c r="Q15" s="427">
        <f t="shared" si="2"/>
        <v>92.972007147111384</v>
      </c>
      <c r="R15" s="290"/>
      <c r="S15" s="290"/>
      <c r="T15" s="162"/>
      <c r="U15" s="162"/>
      <c r="V15" s="162"/>
      <c r="W15" s="162"/>
      <c r="X15" s="162"/>
      <c r="Y15" s="162"/>
      <c r="Z15" s="314" t="str">
        <f t="shared" si="5"/>
        <v/>
      </c>
      <c r="AA15" s="314" t="str">
        <f t="shared" si="5"/>
        <v/>
      </c>
      <c r="AB15" s="313" t="str">
        <f t="shared" si="3"/>
        <v/>
      </c>
      <c r="AC15" s="162"/>
      <c r="AD15" s="162"/>
      <c r="AE15" s="183" t="str">
        <f t="shared" si="4"/>
        <v/>
      </c>
      <c r="AF15" s="161"/>
      <c r="AG15" s="161"/>
      <c r="AH15" s="127" t="s">
        <v>214</v>
      </c>
      <c r="AI15" s="161" t="s">
        <v>215</v>
      </c>
      <c r="AJ15" s="161" t="s">
        <v>216</v>
      </c>
      <c r="AK15" s="298" t="s">
        <v>216</v>
      </c>
      <c r="AL15" s="318"/>
      <c r="AM15" s="240"/>
      <c r="AN15" s="240"/>
      <c r="AO15" s="167"/>
      <c r="AP15" s="321"/>
      <c r="AQ15" s="321">
        <v>124</v>
      </c>
      <c r="AR15" s="321">
        <v>218</v>
      </c>
      <c r="AS15" s="311"/>
      <c r="AT15" s="169"/>
      <c r="AU15" s="170"/>
      <c r="AV15" s="195"/>
      <c r="AW15" s="305"/>
      <c r="AX15" s="171"/>
      <c r="AY15" s="306"/>
      <c r="AZ15" s="331"/>
      <c r="BA15" s="332"/>
      <c r="BB15" s="332"/>
      <c r="BC15" s="326"/>
      <c r="BD15" s="326"/>
      <c r="BE15" s="326"/>
      <c r="BF15" s="326"/>
      <c r="BG15" s="167"/>
      <c r="BH15" s="240"/>
      <c r="BI15" s="240"/>
      <c r="BJ15" s="240"/>
      <c r="BK15" s="240"/>
      <c r="BL15" s="323"/>
      <c r="BM15" s="168"/>
      <c r="BN15" s="167"/>
      <c r="BO15" s="167"/>
      <c r="BP15" s="195"/>
      <c r="BQ15" s="438">
        <v>0</v>
      </c>
      <c r="BR15" s="435"/>
      <c r="BS15" s="436"/>
      <c r="BT15" s="436" t="s">
        <v>213</v>
      </c>
      <c r="BU15" s="437" t="s">
        <v>213</v>
      </c>
    </row>
    <row r="16" spans="1:264" s="42" customFormat="1" ht="24.95" customHeight="1" x14ac:dyDescent="0.25">
      <c r="A16" s="226" t="s">
        <v>48</v>
      </c>
      <c r="B16" s="227">
        <v>8</v>
      </c>
      <c r="C16" s="167">
        <v>11</v>
      </c>
      <c r="D16" s="167"/>
      <c r="E16" s="162"/>
      <c r="F16" s="162"/>
      <c r="G16" s="161"/>
      <c r="H16" s="161"/>
      <c r="I16" s="290"/>
      <c r="J16" s="290"/>
      <c r="K16" s="427" t="str">
        <f t="shared" si="0"/>
        <v/>
      </c>
      <c r="L16" s="290"/>
      <c r="M16" s="290"/>
      <c r="N16" s="427" t="str">
        <f t="shared" si="1"/>
        <v/>
      </c>
      <c r="O16" s="290"/>
      <c r="P16" s="290"/>
      <c r="Q16" s="427" t="str">
        <f t="shared" si="2"/>
        <v/>
      </c>
      <c r="R16" s="290"/>
      <c r="S16" s="290"/>
      <c r="T16" s="162"/>
      <c r="U16" s="162"/>
      <c r="V16" s="162"/>
      <c r="W16" s="162"/>
      <c r="X16" s="162"/>
      <c r="Y16" s="162"/>
      <c r="Z16" s="314" t="str">
        <f t="shared" si="5"/>
        <v/>
      </c>
      <c r="AA16" s="314" t="str">
        <f t="shared" si="5"/>
        <v/>
      </c>
      <c r="AB16" s="313" t="str">
        <f t="shared" si="3"/>
        <v/>
      </c>
      <c r="AC16" s="162"/>
      <c r="AD16" s="162"/>
      <c r="AE16" s="183" t="str">
        <f t="shared" si="4"/>
        <v/>
      </c>
      <c r="AF16" s="161"/>
      <c r="AG16" s="161"/>
      <c r="AH16" s="127"/>
      <c r="AI16" s="161"/>
      <c r="AJ16" s="161"/>
      <c r="AK16" s="298"/>
      <c r="AL16" s="318"/>
      <c r="AM16" s="240"/>
      <c r="AN16" s="240"/>
      <c r="AO16" s="167"/>
      <c r="AP16" s="321"/>
      <c r="AQ16" s="321"/>
      <c r="AR16" s="321"/>
      <c r="AS16" s="311"/>
      <c r="AT16" s="169"/>
      <c r="AU16" s="170"/>
      <c r="AV16" s="195"/>
      <c r="AW16" s="305"/>
      <c r="AX16" s="171"/>
      <c r="AY16" s="306"/>
      <c r="AZ16" s="331"/>
      <c r="BA16" s="332"/>
      <c r="BB16" s="332"/>
      <c r="BC16" s="326"/>
      <c r="BD16" s="326"/>
      <c r="BE16" s="326"/>
      <c r="BF16" s="326"/>
      <c r="BG16" s="167"/>
      <c r="BH16" s="240"/>
      <c r="BI16" s="240"/>
      <c r="BJ16" s="240"/>
      <c r="BK16" s="240"/>
      <c r="BL16" s="323"/>
      <c r="BM16" s="168"/>
      <c r="BN16" s="167"/>
      <c r="BO16" s="167"/>
      <c r="BP16" s="195"/>
      <c r="BQ16" s="438">
        <v>0</v>
      </c>
      <c r="BR16" s="435"/>
      <c r="BS16" s="436"/>
      <c r="BT16" s="436" t="s">
        <v>213</v>
      </c>
      <c r="BU16" s="437" t="s">
        <v>213</v>
      </c>
    </row>
    <row r="17" spans="1:73" s="42" customFormat="1" ht="24.95" customHeight="1" x14ac:dyDescent="0.25">
      <c r="A17" s="226" t="s">
        <v>49</v>
      </c>
      <c r="B17" s="227">
        <v>9</v>
      </c>
      <c r="C17" s="167">
        <v>7</v>
      </c>
      <c r="D17" s="167"/>
      <c r="E17" s="162"/>
      <c r="F17" s="162"/>
      <c r="G17" s="161"/>
      <c r="H17" s="161"/>
      <c r="I17" s="290"/>
      <c r="J17" s="290"/>
      <c r="K17" s="427" t="str">
        <f t="shared" si="0"/>
        <v/>
      </c>
      <c r="L17" s="290"/>
      <c r="M17" s="290"/>
      <c r="N17" s="427" t="str">
        <f t="shared" si="1"/>
        <v/>
      </c>
      <c r="O17" s="290"/>
      <c r="P17" s="290"/>
      <c r="Q17" s="427" t="str">
        <f t="shared" si="2"/>
        <v/>
      </c>
      <c r="R17" s="290"/>
      <c r="S17" s="290"/>
      <c r="T17" s="162"/>
      <c r="U17" s="162"/>
      <c r="V17" s="162"/>
      <c r="W17" s="162"/>
      <c r="X17" s="162"/>
      <c r="Y17" s="162"/>
      <c r="Z17" s="314" t="str">
        <f t="shared" si="5"/>
        <v/>
      </c>
      <c r="AA17" s="314" t="str">
        <f t="shared" si="5"/>
        <v/>
      </c>
      <c r="AB17" s="313" t="str">
        <f t="shared" si="3"/>
        <v/>
      </c>
      <c r="AC17" s="162"/>
      <c r="AD17" s="162"/>
      <c r="AE17" s="183" t="str">
        <f t="shared" si="4"/>
        <v/>
      </c>
      <c r="AF17" s="161"/>
      <c r="AG17" s="161"/>
      <c r="AH17" s="127"/>
      <c r="AI17" s="161"/>
      <c r="AJ17" s="161"/>
      <c r="AK17" s="298"/>
      <c r="AL17" s="318"/>
      <c r="AM17" s="240"/>
      <c r="AN17" s="240"/>
      <c r="AO17" s="167"/>
      <c r="AP17" s="321"/>
      <c r="AQ17" s="321"/>
      <c r="AR17" s="321"/>
      <c r="AS17" s="311"/>
      <c r="AT17" s="169"/>
      <c r="AU17" s="170"/>
      <c r="AV17" s="195"/>
      <c r="AW17" s="305"/>
      <c r="AX17" s="171"/>
      <c r="AY17" s="306"/>
      <c r="AZ17" s="331"/>
      <c r="BA17" s="332"/>
      <c r="BB17" s="332"/>
      <c r="BC17" s="326"/>
      <c r="BD17" s="326"/>
      <c r="BE17" s="326"/>
      <c r="BF17" s="326"/>
      <c r="BG17" s="167"/>
      <c r="BH17" s="240"/>
      <c r="BI17" s="240"/>
      <c r="BJ17" s="240"/>
      <c r="BK17" s="240"/>
      <c r="BL17" s="323"/>
      <c r="BM17" s="168"/>
      <c r="BN17" s="167"/>
      <c r="BO17" s="167"/>
      <c r="BP17" s="195"/>
      <c r="BQ17" s="438">
        <v>0</v>
      </c>
      <c r="BR17" s="435"/>
      <c r="BS17" s="436"/>
      <c r="BT17" s="436" t="s">
        <v>213</v>
      </c>
      <c r="BU17" s="437" t="s">
        <v>213</v>
      </c>
    </row>
    <row r="18" spans="1:73" s="42" customFormat="1" ht="24.95" customHeight="1" x14ac:dyDescent="0.25">
      <c r="A18" s="226" t="s">
        <v>50</v>
      </c>
      <c r="B18" s="227">
        <v>10</v>
      </c>
      <c r="C18" s="167">
        <v>8</v>
      </c>
      <c r="D18" s="167"/>
      <c r="E18" s="162">
        <v>7.36</v>
      </c>
      <c r="F18" s="162">
        <v>7.71</v>
      </c>
      <c r="G18" s="161">
        <v>2167</v>
      </c>
      <c r="H18" s="161">
        <v>1472</v>
      </c>
      <c r="I18" s="290">
        <v>286</v>
      </c>
      <c r="J18" s="290">
        <v>26</v>
      </c>
      <c r="K18" s="427">
        <f t="shared" si="0"/>
        <v>90.909090909090907</v>
      </c>
      <c r="L18" s="290">
        <v>367</v>
      </c>
      <c r="M18" s="290">
        <v>25</v>
      </c>
      <c r="N18" s="427">
        <f t="shared" si="1"/>
        <v>93.188010899182558</v>
      </c>
      <c r="O18" s="290">
        <v>733</v>
      </c>
      <c r="P18" s="290">
        <v>68</v>
      </c>
      <c r="Q18" s="427">
        <f t="shared" si="2"/>
        <v>90.723055934515685</v>
      </c>
      <c r="R18" s="290"/>
      <c r="S18" s="290"/>
      <c r="T18" s="162"/>
      <c r="U18" s="162"/>
      <c r="V18" s="162"/>
      <c r="W18" s="162"/>
      <c r="X18" s="162"/>
      <c r="Y18" s="162"/>
      <c r="Z18" s="314" t="str">
        <f t="shared" si="5"/>
        <v/>
      </c>
      <c r="AA18" s="314" t="str">
        <f t="shared" si="5"/>
        <v/>
      </c>
      <c r="AB18" s="313" t="str">
        <f t="shared" si="3"/>
        <v/>
      </c>
      <c r="AC18" s="162"/>
      <c r="AD18" s="162"/>
      <c r="AE18" s="183" t="str">
        <f t="shared" si="4"/>
        <v/>
      </c>
      <c r="AF18" s="161"/>
      <c r="AG18" s="161"/>
      <c r="AH18" s="127" t="s">
        <v>214</v>
      </c>
      <c r="AI18" s="161" t="s">
        <v>215</v>
      </c>
      <c r="AJ18" s="161" t="s">
        <v>216</v>
      </c>
      <c r="AK18" s="298" t="s">
        <v>216</v>
      </c>
      <c r="AL18" s="318"/>
      <c r="AM18" s="240"/>
      <c r="AN18" s="240"/>
      <c r="AO18" s="167"/>
      <c r="AP18" s="321"/>
      <c r="AQ18" s="321">
        <v>150</v>
      </c>
      <c r="AR18" s="321">
        <v>192</v>
      </c>
      <c r="AS18" s="311"/>
      <c r="AT18" s="169"/>
      <c r="AU18" s="170"/>
      <c r="AV18" s="195"/>
      <c r="AW18" s="305"/>
      <c r="AX18" s="171"/>
      <c r="AY18" s="306"/>
      <c r="AZ18" s="331"/>
      <c r="BA18" s="332"/>
      <c r="BB18" s="332"/>
      <c r="BC18" s="326"/>
      <c r="BD18" s="326"/>
      <c r="BE18" s="326"/>
      <c r="BF18" s="326"/>
      <c r="BG18" s="167"/>
      <c r="BH18" s="240"/>
      <c r="BI18" s="240"/>
      <c r="BJ18" s="240"/>
      <c r="BK18" s="240"/>
      <c r="BL18" s="323"/>
      <c r="BM18" s="168"/>
      <c r="BN18" s="167"/>
      <c r="BO18" s="167"/>
      <c r="BP18" s="195"/>
      <c r="BQ18" s="438">
        <v>0</v>
      </c>
      <c r="BR18" s="435"/>
      <c r="BS18" s="436"/>
      <c r="BT18" s="436" t="s">
        <v>213</v>
      </c>
      <c r="BU18" s="437" t="s">
        <v>213</v>
      </c>
    </row>
    <row r="19" spans="1:73" s="42" customFormat="1" ht="24.95" customHeight="1" x14ac:dyDescent="0.25">
      <c r="A19" s="226" t="s">
        <v>51</v>
      </c>
      <c r="B19" s="227">
        <v>11</v>
      </c>
      <c r="C19" s="167">
        <v>24</v>
      </c>
      <c r="D19" s="167"/>
      <c r="E19" s="162"/>
      <c r="F19" s="162"/>
      <c r="G19" s="161"/>
      <c r="H19" s="161"/>
      <c r="I19" s="290"/>
      <c r="J19" s="290"/>
      <c r="K19" s="427" t="str">
        <f t="shared" si="0"/>
        <v/>
      </c>
      <c r="L19" s="290"/>
      <c r="M19" s="290"/>
      <c r="N19" s="427" t="str">
        <f t="shared" si="1"/>
        <v/>
      </c>
      <c r="O19" s="290"/>
      <c r="P19" s="290"/>
      <c r="Q19" s="427" t="str">
        <f t="shared" si="2"/>
        <v/>
      </c>
      <c r="R19" s="290"/>
      <c r="S19" s="290"/>
      <c r="T19" s="162"/>
      <c r="U19" s="162"/>
      <c r="V19" s="162"/>
      <c r="W19" s="162"/>
      <c r="X19" s="162"/>
      <c r="Y19" s="162"/>
      <c r="Z19" s="314" t="str">
        <f t="shared" si="5"/>
        <v/>
      </c>
      <c r="AA19" s="314" t="str">
        <f t="shared" si="5"/>
        <v/>
      </c>
      <c r="AB19" s="313" t="str">
        <f t="shared" si="3"/>
        <v/>
      </c>
      <c r="AC19" s="162"/>
      <c r="AD19" s="162"/>
      <c r="AE19" s="183" t="str">
        <f t="shared" si="4"/>
        <v/>
      </c>
      <c r="AF19" s="161"/>
      <c r="AG19" s="161"/>
      <c r="AH19" s="127"/>
      <c r="AI19" s="161"/>
      <c r="AJ19" s="161"/>
      <c r="AK19" s="298"/>
      <c r="AL19" s="318"/>
      <c r="AM19" s="240"/>
      <c r="AN19" s="240"/>
      <c r="AO19" s="167"/>
      <c r="AP19" s="321"/>
      <c r="AQ19" s="321"/>
      <c r="AR19" s="321"/>
      <c r="AS19" s="311"/>
      <c r="AT19" s="169"/>
      <c r="AU19" s="170"/>
      <c r="AV19" s="195"/>
      <c r="AW19" s="305"/>
      <c r="AX19" s="171"/>
      <c r="AY19" s="306"/>
      <c r="AZ19" s="331"/>
      <c r="BA19" s="332"/>
      <c r="BB19" s="332"/>
      <c r="BC19" s="326"/>
      <c r="BD19" s="326"/>
      <c r="BE19" s="326"/>
      <c r="BF19" s="326"/>
      <c r="BG19" s="167"/>
      <c r="BH19" s="240"/>
      <c r="BI19" s="240"/>
      <c r="BJ19" s="240"/>
      <c r="BK19" s="240"/>
      <c r="BL19" s="323"/>
      <c r="BM19" s="168"/>
      <c r="BN19" s="167"/>
      <c r="BO19" s="167"/>
      <c r="BP19" s="195"/>
      <c r="BQ19" s="438">
        <v>1</v>
      </c>
      <c r="BR19" s="435"/>
      <c r="BS19" s="436"/>
      <c r="BT19" s="436" t="s">
        <v>213</v>
      </c>
      <c r="BU19" s="437" t="s">
        <v>213</v>
      </c>
    </row>
    <row r="20" spans="1:73" s="42" customFormat="1" ht="24.95" customHeight="1" x14ac:dyDescent="0.25">
      <c r="A20" s="226" t="s">
        <v>52</v>
      </c>
      <c r="B20" s="227">
        <v>12</v>
      </c>
      <c r="C20" s="167">
        <v>24</v>
      </c>
      <c r="D20" s="167"/>
      <c r="E20" s="162"/>
      <c r="F20" s="162"/>
      <c r="G20" s="161"/>
      <c r="H20" s="161"/>
      <c r="I20" s="290"/>
      <c r="J20" s="290"/>
      <c r="K20" s="427" t="str">
        <f t="shared" si="0"/>
        <v/>
      </c>
      <c r="L20" s="290"/>
      <c r="M20" s="290"/>
      <c r="N20" s="427" t="str">
        <f t="shared" si="1"/>
        <v/>
      </c>
      <c r="O20" s="290"/>
      <c r="P20" s="290"/>
      <c r="Q20" s="427" t="str">
        <f t="shared" si="2"/>
        <v/>
      </c>
      <c r="R20" s="290"/>
      <c r="S20" s="290"/>
      <c r="T20" s="162"/>
      <c r="U20" s="162"/>
      <c r="V20" s="162"/>
      <c r="W20" s="162"/>
      <c r="X20" s="162"/>
      <c r="Y20" s="162"/>
      <c r="Z20" s="314" t="str">
        <f t="shared" si="5"/>
        <v/>
      </c>
      <c r="AA20" s="314" t="str">
        <f t="shared" si="5"/>
        <v/>
      </c>
      <c r="AB20" s="313" t="str">
        <f t="shared" si="3"/>
        <v/>
      </c>
      <c r="AC20" s="162"/>
      <c r="AD20" s="162"/>
      <c r="AE20" s="183" t="str">
        <f t="shared" si="4"/>
        <v/>
      </c>
      <c r="AF20" s="161"/>
      <c r="AG20" s="161"/>
      <c r="AH20" s="127"/>
      <c r="AI20" s="161"/>
      <c r="AJ20" s="161"/>
      <c r="AK20" s="298"/>
      <c r="AL20" s="318"/>
      <c r="AM20" s="240"/>
      <c r="AN20" s="240"/>
      <c r="AO20" s="167"/>
      <c r="AP20" s="321"/>
      <c r="AQ20" s="321"/>
      <c r="AR20" s="321"/>
      <c r="AS20" s="311"/>
      <c r="AT20" s="169"/>
      <c r="AU20" s="170"/>
      <c r="AV20" s="195"/>
      <c r="AW20" s="305"/>
      <c r="AX20" s="171"/>
      <c r="AY20" s="306"/>
      <c r="AZ20" s="331"/>
      <c r="BA20" s="332"/>
      <c r="BB20" s="332"/>
      <c r="BC20" s="326"/>
      <c r="BD20" s="326"/>
      <c r="BE20" s="326"/>
      <c r="BF20" s="326"/>
      <c r="BG20" s="167"/>
      <c r="BH20" s="240"/>
      <c r="BI20" s="240"/>
      <c r="BJ20" s="240"/>
      <c r="BK20" s="240"/>
      <c r="BL20" s="323"/>
      <c r="BM20" s="168"/>
      <c r="BN20" s="167"/>
      <c r="BO20" s="167"/>
      <c r="BP20" s="195"/>
      <c r="BQ20" s="438">
        <v>1</v>
      </c>
      <c r="BR20" s="435"/>
      <c r="BS20" s="436"/>
      <c r="BT20" s="436" t="s">
        <v>213</v>
      </c>
      <c r="BU20" s="437" t="s">
        <v>213</v>
      </c>
    </row>
    <row r="21" spans="1:73" s="42" customFormat="1" ht="24.95" customHeight="1" x14ac:dyDescent="0.25">
      <c r="A21" s="226" t="s">
        <v>53</v>
      </c>
      <c r="B21" s="227">
        <v>13</v>
      </c>
      <c r="C21" s="167">
        <v>12</v>
      </c>
      <c r="D21" s="167"/>
      <c r="E21" s="162"/>
      <c r="F21" s="162"/>
      <c r="G21" s="161"/>
      <c r="H21" s="161"/>
      <c r="I21" s="290"/>
      <c r="J21" s="290"/>
      <c r="K21" s="427" t="str">
        <f t="shared" si="0"/>
        <v/>
      </c>
      <c r="L21" s="290"/>
      <c r="M21" s="290"/>
      <c r="N21" s="427" t="str">
        <f t="shared" si="1"/>
        <v/>
      </c>
      <c r="O21" s="290"/>
      <c r="P21" s="290"/>
      <c r="Q21" s="427" t="str">
        <f t="shared" si="2"/>
        <v/>
      </c>
      <c r="R21" s="290"/>
      <c r="S21" s="290"/>
      <c r="T21" s="162"/>
      <c r="U21" s="162"/>
      <c r="V21" s="162"/>
      <c r="W21" s="162"/>
      <c r="X21" s="162"/>
      <c r="Y21" s="162"/>
      <c r="Z21" s="314" t="str">
        <f t="shared" si="5"/>
        <v/>
      </c>
      <c r="AA21" s="314" t="str">
        <f t="shared" si="5"/>
        <v/>
      </c>
      <c r="AB21" s="313" t="str">
        <f t="shared" si="3"/>
        <v/>
      </c>
      <c r="AC21" s="162"/>
      <c r="AD21" s="162"/>
      <c r="AE21" s="183" t="str">
        <f t="shared" si="4"/>
        <v/>
      </c>
      <c r="AF21" s="161"/>
      <c r="AG21" s="161"/>
      <c r="AH21" s="127"/>
      <c r="AI21" s="161"/>
      <c r="AJ21" s="161"/>
      <c r="AK21" s="298"/>
      <c r="AL21" s="318"/>
      <c r="AM21" s="240"/>
      <c r="AN21" s="240"/>
      <c r="AO21" s="167"/>
      <c r="AP21" s="321"/>
      <c r="AQ21" s="321"/>
      <c r="AR21" s="321"/>
      <c r="AS21" s="311"/>
      <c r="AT21" s="169"/>
      <c r="AU21" s="170"/>
      <c r="AV21" s="195"/>
      <c r="AW21" s="305"/>
      <c r="AX21" s="171"/>
      <c r="AY21" s="306"/>
      <c r="AZ21" s="331"/>
      <c r="BA21" s="332"/>
      <c r="BB21" s="332"/>
      <c r="BC21" s="326"/>
      <c r="BD21" s="326"/>
      <c r="BE21" s="326"/>
      <c r="BF21" s="326"/>
      <c r="BG21" s="167"/>
      <c r="BH21" s="240"/>
      <c r="BI21" s="240"/>
      <c r="BJ21" s="240"/>
      <c r="BK21" s="240"/>
      <c r="BL21" s="323"/>
      <c r="BM21" s="168"/>
      <c r="BN21" s="167"/>
      <c r="BO21" s="167"/>
      <c r="BP21" s="195"/>
      <c r="BQ21" s="438">
        <v>0</v>
      </c>
      <c r="BR21" s="435"/>
      <c r="BS21" s="436"/>
      <c r="BT21" s="436" t="s">
        <v>213</v>
      </c>
      <c r="BU21" s="437" t="s">
        <v>213</v>
      </c>
    </row>
    <row r="22" spans="1:73" s="42" customFormat="1" ht="24.95" customHeight="1" x14ac:dyDescent="0.25">
      <c r="A22" s="226" t="s">
        <v>47</v>
      </c>
      <c r="B22" s="227">
        <v>14</v>
      </c>
      <c r="C22" s="167">
        <v>11</v>
      </c>
      <c r="D22" s="167"/>
      <c r="E22" s="162">
        <v>7.38</v>
      </c>
      <c r="F22" s="162">
        <v>7.63</v>
      </c>
      <c r="G22" s="161">
        <v>1440</v>
      </c>
      <c r="H22" s="161">
        <v>1525</v>
      </c>
      <c r="I22" s="290">
        <v>354</v>
      </c>
      <c r="J22" s="290">
        <v>24</v>
      </c>
      <c r="K22" s="427">
        <f t="shared" si="0"/>
        <v>93.220338983050837</v>
      </c>
      <c r="L22" s="290">
        <v>514</v>
      </c>
      <c r="M22" s="290">
        <v>46</v>
      </c>
      <c r="N22" s="427">
        <f t="shared" si="1"/>
        <v>91.050583657587552</v>
      </c>
      <c r="O22" s="290">
        <v>1027</v>
      </c>
      <c r="P22" s="290">
        <v>123</v>
      </c>
      <c r="Q22" s="427">
        <f t="shared" si="2"/>
        <v>88.023369036027262</v>
      </c>
      <c r="R22" s="290"/>
      <c r="S22" s="290"/>
      <c r="T22" s="162"/>
      <c r="U22" s="162"/>
      <c r="V22" s="162"/>
      <c r="W22" s="162"/>
      <c r="X22" s="162"/>
      <c r="Y22" s="162"/>
      <c r="Z22" s="314" t="str">
        <f t="shared" si="5"/>
        <v/>
      </c>
      <c r="AA22" s="314" t="str">
        <f t="shared" si="5"/>
        <v/>
      </c>
      <c r="AB22" s="313" t="str">
        <f t="shared" si="3"/>
        <v/>
      </c>
      <c r="AC22" s="162"/>
      <c r="AD22" s="162"/>
      <c r="AE22" s="183" t="str">
        <f t="shared" si="4"/>
        <v/>
      </c>
      <c r="AF22" s="161"/>
      <c r="AG22" s="161"/>
      <c r="AH22" s="127" t="s">
        <v>214</v>
      </c>
      <c r="AI22" s="161" t="s">
        <v>215</v>
      </c>
      <c r="AJ22" s="161" t="s">
        <v>216</v>
      </c>
      <c r="AK22" s="298" t="s">
        <v>216</v>
      </c>
      <c r="AL22" s="318"/>
      <c r="AM22" s="240"/>
      <c r="AN22" s="240"/>
      <c r="AO22" s="167"/>
      <c r="AP22" s="321"/>
      <c r="AQ22" s="321">
        <v>206</v>
      </c>
      <c r="AR22" s="321">
        <v>166</v>
      </c>
      <c r="AS22" s="311"/>
      <c r="AT22" s="169"/>
      <c r="AU22" s="170"/>
      <c r="AV22" s="195"/>
      <c r="AW22" s="305"/>
      <c r="AX22" s="171"/>
      <c r="AY22" s="306"/>
      <c r="AZ22" s="331"/>
      <c r="BA22" s="332"/>
      <c r="BB22" s="332"/>
      <c r="BC22" s="326"/>
      <c r="BD22" s="326"/>
      <c r="BE22" s="326"/>
      <c r="BF22" s="326"/>
      <c r="BG22" s="167"/>
      <c r="BH22" s="240"/>
      <c r="BI22" s="240"/>
      <c r="BJ22" s="240"/>
      <c r="BK22" s="240"/>
      <c r="BL22" s="323"/>
      <c r="BM22" s="168"/>
      <c r="BN22" s="167"/>
      <c r="BO22" s="167"/>
      <c r="BP22" s="195"/>
      <c r="BQ22" s="438">
        <v>0</v>
      </c>
      <c r="BR22" s="435"/>
      <c r="BS22" s="436"/>
      <c r="BT22" s="436" t="s">
        <v>213</v>
      </c>
      <c r="BU22" s="437" t="s">
        <v>213</v>
      </c>
    </row>
    <row r="23" spans="1:73" s="42" customFormat="1" ht="24.95" customHeight="1" x14ac:dyDescent="0.25">
      <c r="A23" s="226" t="s">
        <v>48</v>
      </c>
      <c r="B23" s="227">
        <v>15</v>
      </c>
      <c r="C23" s="167">
        <v>10</v>
      </c>
      <c r="D23" s="167"/>
      <c r="E23" s="162"/>
      <c r="F23" s="162"/>
      <c r="G23" s="161"/>
      <c r="H23" s="161"/>
      <c r="I23" s="290"/>
      <c r="J23" s="290">
        <v>33</v>
      </c>
      <c r="K23" s="427" t="str">
        <f t="shared" si="0"/>
        <v/>
      </c>
      <c r="L23" s="290"/>
      <c r="M23" s="290">
        <v>40</v>
      </c>
      <c r="N23" s="427" t="str">
        <f t="shared" si="1"/>
        <v/>
      </c>
      <c r="O23" s="290"/>
      <c r="P23" s="290">
        <v>107</v>
      </c>
      <c r="Q23" s="427" t="str">
        <f t="shared" si="2"/>
        <v/>
      </c>
      <c r="R23" s="290"/>
      <c r="S23" s="290"/>
      <c r="T23" s="162"/>
      <c r="U23" s="162"/>
      <c r="V23" s="162"/>
      <c r="W23" s="162"/>
      <c r="X23" s="162"/>
      <c r="Y23" s="162"/>
      <c r="Z23" s="314" t="str">
        <f t="shared" si="5"/>
        <v/>
      </c>
      <c r="AA23" s="314" t="str">
        <f t="shared" si="5"/>
        <v/>
      </c>
      <c r="AB23" s="313" t="str">
        <f t="shared" si="3"/>
        <v/>
      </c>
      <c r="AC23" s="162"/>
      <c r="AD23" s="162"/>
      <c r="AE23" s="183" t="str">
        <f t="shared" si="4"/>
        <v/>
      </c>
      <c r="AF23" s="161"/>
      <c r="AG23" s="161"/>
      <c r="AH23" s="127" t="s">
        <v>214</v>
      </c>
      <c r="AI23" s="161" t="s">
        <v>215</v>
      </c>
      <c r="AJ23" s="161" t="s">
        <v>216</v>
      </c>
      <c r="AK23" s="298" t="s">
        <v>216</v>
      </c>
      <c r="AL23" s="318"/>
      <c r="AM23" s="240"/>
      <c r="AN23" s="240"/>
      <c r="AO23" s="167"/>
      <c r="AP23" s="321"/>
      <c r="AQ23" s="321"/>
      <c r="AR23" s="321"/>
      <c r="AS23" s="311"/>
      <c r="AT23" s="169"/>
      <c r="AU23" s="170"/>
      <c r="AV23" s="195"/>
      <c r="AW23" s="305"/>
      <c r="AX23" s="171"/>
      <c r="AY23" s="306"/>
      <c r="AZ23" s="331"/>
      <c r="BA23" s="332"/>
      <c r="BB23" s="332"/>
      <c r="BC23" s="326"/>
      <c r="BD23" s="326"/>
      <c r="BE23" s="326"/>
      <c r="BF23" s="326"/>
      <c r="BG23" s="167"/>
      <c r="BH23" s="240"/>
      <c r="BI23" s="240"/>
      <c r="BJ23" s="240"/>
      <c r="BK23" s="240"/>
      <c r="BL23" s="323"/>
      <c r="BM23" s="168"/>
      <c r="BN23" s="167"/>
      <c r="BO23" s="167"/>
      <c r="BP23" s="195"/>
      <c r="BQ23" s="438">
        <v>0</v>
      </c>
      <c r="BR23" s="435"/>
      <c r="BS23" s="436"/>
      <c r="BT23" s="436" t="s">
        <v>213</v>
      </c>
      <c r="BU23" s="437" t="s">
        <v>213</v>
      </c>
    </row>
    <row r="24" spans="1:73" s="42" customFormat="1" ht="24.95" customHeight="1" x14ac:dyDescent="0.25">
      <c r="A24" s="226" t="s">
        <v>49</v>
      </c>
      <c r="B24" s="227">
        <v>16</v>
      </c>
      <c r="C24" s="167">
        <v>10</v>
      </c>
      <c r="D24" s="167"/>
      <c r="E24" s="162"/>
      <c r="F24" s="162"/>
      <c r="G24" s="161"/>
      <c r="H24" s="161"/>
      <c r="I24" s="290"/>
      <c r="J24" s="290"/>
      <c r="K24" s="427" t="str">
        <f t="shared" si="0"/>
        <v/>
      </c>
      <c r="L24" s="290"/>
      <c r="M24" s="290"/>
      <c r="N24" s="427" t="str">
        <f t="shared" si="1"/>
        <v/>
      </c>
      <c r="O24" s="290"/>
      <c r="P24" s="290"/>
      <c r="Q24" s="427" t="str">
        <f t="shared" si="2"/>
        <v/>
      </c>
      <c r="R24" s="290"/>
      <c r="S24" s="290"/>
      <c r="T24" s="162"/>
      <c r="U24" s="162"/>
      <c r="V24" s="162"/>
      <c r="W24" s="162"/>
      <c r="X24" s="162"/>
      <c r="Y24" s="162"/>
      <c r="Z24" s="314" t="str">
        <f t="shared" si="5"/>
        <v/>
      </c>
      <c r="AA24" s="314" t="str">
        <f t="shared" si="5"/>
        <v/>
      </c>
      <c r="AB24" s="313" t="str">
        <f t="shared" si="3"/>
        <v/>
      </c>
      <c r="AC24" s="162"/>
      <c r="AD24" s="162"/>
      <c r="AE24" s="183" t="str">
        <f t="shared" si="4"/>
        <v/>
      </c>
      <c r="AF24" s="161"/>
      <c r="AG24" s="161"/>
      <c r="AH24" s="127"/>
      <c r="AI24" s="161"/>
      <c r="AJ24" s="161"/>
      <c r="AK24" s="298"/>
      <c r="AL24" s="318"/>
      <c r="AM24" s="240"/>
      <c r="AN24" s="240"/>
      <c r="AO24" s="167"/>
      <c r="AP24" s="321"/>
      <c r="AQ24" s="321"/>
      <c r="AR24" s="321"/>
      <c r="AS24" s="311"/>
      <c r="AT24" s="169"/>
      <c r="AU24" s="170"/>
      <c r="AV24" s="195"/>
      <c r="AW24" s="305"/>
      <c r="AX24" s="171"/>
      <c r="AY24" s="306"/>
      <c r="AZ24" s="331"/>
      <c r="BA24" s="332"/>
      <c r="BB24" s="332"/>
      <c r="BC24" s="326"/>
      <c r="BD24" s="326"/>
      <c r="BE24" s="326"/>
      <c r="BF24" s="326"/>
      <c r="BG24" s="167"/>
      <c r="BH24" s="240"/>
      <c r="BI24" s="240"/>
      <c r="BJ24" s="240"/>
      <c r="BK24" s="240"/>
      <c r="BL24" s="323"/>
      <c r="BM24" s="168"/>
      <c r="BN24" s="167"/>
      <c r="BO24" s="167"/>
      <c r="BP24" s="195"/>
      <c r="BQ24" s="438">
        <v>0</v>
      </c>
      <c r="BR24" s="435"/>
      <c r="BS24" s="436"/>
      <c r="BT24" s="436" t="s">
        <v>213</v>
      </c>
      <c r="BU24" s="437" t="s">
        <v>213</v>
      </c>
    </row>
    <row r="25" spans="1:73" s="42" customFormat="1" ht="24.95" customHeight="1" x14ac:dyDescent="0.25">
      <c r="A25" s="226" t="s">
        <v>50</v>
      </c>
      <c r="B25" s="227">
        <v>17</v>
      </c>
      <c r="C25" s="167">
        <v>14</v>
      </c>
      <c r="D25" s="167"/>
      <c r="E25" s="162">
        <v>7.41</v>
      </c>
      <c r="F25" s="162">
        <v>7.69</v>
      </c>
      <c r="G25" s="161">
        <v>1575</v>
      </c>
      <c r="H25" s="161">
        <v>1554</v>
      </c>
      <c r="I25" s="290">
        <v>344</v>
      </c>
      <c r="J25" s="290">
        <v>31</v>
      </c>
      <c r="K25" s="427">
        <f t="shared" si="0"/>
        <v>90.988372093023244</v>
      </c>
      <c r="L25" s="290">
        <v>441</v>
      </c>
      <c r="M25" s="290">
        <v>29</v>
      </c>
      <c r="N25" s="427">
        <f t="shared" si="1"/>
        <v>93.424036281179141</v>
      </c>
      <c r="O25" s="290">
        <v>882</v>
      </c>
      <c r="P25" s="290">
        <v>79</v>
      </c>
      <c r="Q25" s="427">
        <f t="shared" si="2"/>
        <v>91.043083900226762</v>
      </c>
      <c r="R25" s="290"/>
      <c r="S25" s="290"/>
      <c r="T25" s="162"/>
      <c r="U25" s="162"/>
      <c r="V25" s="162"/>
      <c r="W25" s="162"/>
      <c r="X25" s="162"/>
      <c r="Y25" s="162"/>
      <c r="Z25" s="314" t="str">
        <f t="shared" si="5"/>
        <v/>
      </c>
      <c r="AA25" s="314" t="str">
        <f t="shared" si="5"/>
        <v/>
      </c>
      <c r="AB25" s="313" t="str">
        <f t="shared" si="3"/>
        <v/>
      </c>
      <c r="AC25" s="162"/>
      <c r="AD25" s="162"/>
      <c r="AE25" s="183" t="str">
        <f t="shared" si="4"/>
        <v/>
      </c>
      <c r="AF25" s="161"/>
      <c r="AG25" s="161"/>
      <c r="AH25" s="127" t="s">
        <v>214</v>
      </c>
      <c r="AI25" s="161" t="s">
        <v>215</v>
      </c>
      <c r="AJ25" s="161" t="s">
        <v>216</v>
      </c>
      <c r="AK25" s="298" t="s">
        <v>216</v>
      </c>
      <c r="AL25" s="318"/>
      <c r="AM25" s="240"/>
      <c r="AN25" s="240"/>
      <c r="AO25" s="167"/>
      <c r="AP25" s="321"/>
      <c r="AQ25" s="321">
        <v>202</v>
      </c>
      <c r="AR25" s="321">
        <v>218</v>
      </c>
      <c r="AS25" s="311"/>
      <c r="AT25" s="169"/>
      <c r="AU25" s="170"/>
      <c r="AV25" s="195"/>
      <c r="AW25" s="305"/>
      <c r="AX25" s="171"/>
      <c r="AY25" s="306"/>
      <c r="AZ25" s="331"/>
      <c r="BA25" s="332"/>
      <c r="BB25" s="332"/>
      <c r="BC25" s="326"/>
      <c r="BD25" s="326"/>
      <c r="BE25" s="326"/>
      <c r="BF25" s="326"/>
      <c r="BG25" s="167"/>
      <c r="BH25" s="240"/>
      <c r="BI25" s="240"/>
      <c r="BJ25" s="240"/>
      <c r="BK25" s="240"/>
      <c r="BL25" s="323"/>
      <c r="BM25" s="168"/>
      <c r="BN25" s="167"/>
      <c r="BO25" s="167"/>
      <c r="BP25" s="195"/>
      <c r="BQ25" s="438">
        <v>0</v>
      </c>
      <c r="BR25" s="435"/>
      <c r="BS25" s="436"/>
      <c r="BT25" s="436" t="s">
        <v>213</v>
      </c>
      <c r="BU25" s="437" t="s">
        <v>213</v>
      </c>
    </row>
    <row r="26" spans="1:73" s="42" customFormat="1" ht="24.95" customHeight="1" x14ac:dyDescent="0.25">
      <c r="A26" s="226" t="s">
        <v>51</v>
      </c>
      <c r="B26" s="227">
        <v>18</v>
      </c>
      <c r="C26" s="167">
        <v>14</v>
      </c>
      <c r="D26" s="167"/>
      <c r="E26" s="162"/>
      <c r="F26" s="162"/>
      <c r="G26" s="161"/>
      <c r="H26" s="161"/>
      <c r="I26" s="290"/>
      <c r="J26" s="290"/>
      <c r="K26" s="427" t="str">
        <f t="shared" si="0"/>
        <v/>
      </c>
      <c r="L26" s="290"/>
      <c r="M26" s="290"/>
      <c r="N26" s="427" t="str">
        <f t="shared" si="1"/>
        <v/>
      </c>
      <c r="O26" s="290"/>
      <c r="P26" s="290"/>
      <c r="Q26" s="427" t="str">
        <f t="shared" si="2"/>
        <v/>
      </c>
      <c r="R26" s="290"/>
      <c r="S26" s="290"/>
      <c r="T26" s="162"/>
      <c r="U26" s="162"/>
      <c r="V26" s="162"/>
      <c r="W26" s="162"/>
      <c r="X26" s="162"/>
      <c r="Y26" s="162"/>
      <c r="Z26" s="314" t="str">
        <f t="shared" si="5"/>
        <v/>
      </c>
      <c r="AA26" s="314" t="str">
        <f t="shared" si="5"/>
        <v/>
      </c>
      <c r="AB26" s="313" t="str">
        <f t="shared" si="3"/>
        <v/>
      </c>
      <c r="AC26" s="162"/>
      <c r="AD26" s="162"/>
      <c r="AE26" s="183" t="str">
        <f t="shared" si="4"/>
        <v/>
      </c>
      <c r="AF26" s="161"/>
      <c r="AG26" s="161"/>
      <c r="AH26" s="127"/>
      <c r="AI26" s="161"/>
      <c r="AJ26" s="161"/>
      <c r="AK26" s="298"/>
      <c r="AL26" s="318"/>
      <c r="AM26" s="240"/>
      <c r="AN26" s="240"/>
      <c r="AO26" s="167"/>
      <c r="AP26" s="321"/>
      <c r="AQ26" s="321"/>
      <c r="AR26" s="321"/>
      <c r="AS26" s="311"/>
      <c r="AT26" s="169"/>
      <c r="AU26" s="170"/>
      <c r="AV26" s="195"/>
      <c r="AW26" s="305"/>
      <c r="AX26" s="171"/>
      <c r="AY26" s="306"/>
      <c r="AZ26" s="331"/>
      <c r="BA26" s="332"/>
      <c r="BB26" s="332"/>
      <c r="BC26" s="326"/>
      <c r="BD26" s="326"/>
      <c r="BE26" s="326"/>
      <c r="BF26" s="326"/>
      <c r="BG26" s="167"/>
      <c r="BH26" s="240"/>
      <c r="BI26" s="240"/>
      <c r="BJ26" s="240"/>
      <c r="BK26" s="240"/>
      <c r="BL26" s="323"/>
      <c r="BM26" s="168"/>
      <c r="BN26" s="167"/>
      <c r="BO26" s="167"/>
      <c r="BP26" s="195"/>
      <c r="BQ26" s="438">
        <v>0</v>
      </c>
      <c r="BR26" s="435"/>
      <c r="BS26" s="436"/>
      <c r="BT26" s="436" t="s">
        <v>213</v>
      </c>
      <c r="BU26" s="437" t="s">
        <v>213</v>
      </c>
    </row>
    <row r="27" spans="1:73" s="42" customFormat="1" ht="24.95" customHeight="1" x14ac:dyDescent="0.25">
      <c r="A27" s="226" t="s">
        <v>52</v>
      </c>
      <c r="B27" s="227">
        <v>19</v>
      </c>
      <c r="C27" s="167">
        <v>14</v>
      </c>
      <c r="D27" s="167"/>
      <c r="E27" s="162"/>
      <c r="F27" s="162"/>
      <c r="G27" s="161"/>
      <c r="H27" s="161"/>
      <c r="I27" s="290"/>
      <c r="J27" s="290"/>
      <c r="K27" s="427" t="str">
        <f t="shared" si="0"/>
        <v/>
      </c>
      <c r="L27" s="290"/>
      <c r="M27" s="290"/>
      <c r="N27" s="427" t="str">
        <f t="shared" si="1"/>
        <v/>
      </c>
      <c r="O27" s="290"/>
      <c r="P27" s="290"/>
      <c r="Q27" s="427" t="str">
        <f t="shared" si="2"/>
        <v/>
      </c>
      <c r="R27" s="290"/>
      <c r="S27" s="290"/>
      <c r="T27" s="162"/>
      <c r="U27" s="162"/>
      <c r="V27" s="162"/>
      <c r="W27" s="162"/>
      <c r="X27" s="162"/>
      <c r="Y27" s="162"/>
      <c r="Z27" s="314" t="str">
        <f t="shared" si="5"/>
        <v/>
      </c>
      <c r="AA27" s="314" t="str">
        <f t="shared" si="5"/>
        <v/>
      </c>
      <c r="AB27" s="313" t="str">
        <f t="shared" si="3"/>
        <v/>
      </c>
      <c r="AC27" s="162"/>
      <c r="AD27" s="162"/>
      <c r="AE27" s="183" t="str">
        <f t="shared" si="4"/>
        <v/>
      </c>
      <c r="AF27" s="161"/>
      <c r="AG27" s="161"/>
      <c r="AH27" s="127"/>
      <c r="AI27" s="161"/>
      <c r="AJ27" s="161"/>
      <c r="AK27" s="298"/>
      <c r="AL27" s="318"/>
      <c r="AM27" s="240"/>
      <c r="AN27" s="240"/>
      <c r="AO27" s="167"/>
      <c r="AP27" s="321"/>
      <c r="AQ27" s="321"/>
      <c r="AR27" s="321"/>
      <c r="AS27" s="311"/>
      <c r="AT27" s="169"/>
      <c r="AU27" s="170"/>
      <c r="AV27" s="195"/>
      <c r="AW27" s="305"/>
      <c r="AX27" s="171"/>
      <c r="AY27" s="306"/>
      <c r="AZ27" s="331"/>
      <c r="BA27" s="332"/>
      <c r="BB27" s="332"/>
      <c r="BC27" s="326"/>
      <c r="BD27" s="326"/>
      <c r="BE27" s="326"/>
      <c r="BF27" s="326"/>
      <c r="BG27" s="167"/>
      <c r="BH27" s="240"/>
      <c r="BI27" s="240"/>
      <c r="BJ27" s="240"/>
      <c r="BK27" s="240"/>
      <c r="BL27" s="323"/>
      <c r="BM27" s="168"/>
      <c r="BN27" s="167"/>
      <c r="BO27" s="167"/>
      <c r="BP27" s="195"/>
      <c r="BQ27" s="438">
        <v>0</v>
      </c>
      <c r="BR27" s="435"/>
      <c r="BS27" s="436"/>
      <c r="BT27" s="436" t="s">
        <v>213</v>
      </c>
      <c r="BU27" s="437" t="s">
        <v>213</v>
      </c>
    </row>
    <row r="28" spans="1:73" s="42" customFormat="1" ht="24.95" customHeight="1" x14ac:dyDescent="0.25">
      <c r="A28" s="226" t="s">
        <v>53</v>
      </c>
      <c r="B28" s="227">
        <v>20</v>
      </c>
      <c r="C28" s="167">
        <v>13</v>
      </c>
      <c r="D28" s="167"/>
      <c r="E28" s="162"/>
      <c r="F28" s="162"/>
      <c r="G28" s="161"/>
      <c r="H28" s="161"/>
      <c r="I28" s="290"/>
      <c r="J28" s="290"/>
      <c r="K28" s="427" t="str">
        <f t="shared" si="0"/>
        <v/>
      </c>
      <c r="L28" s="290"/>
      <c r="M28" s="290"/>
      <c r="N28" s="427" t="str">
        <f t="shared" si="1"/>
        <v/>
      </c>
      <c r="O28" s="290"/>
      <c r="P28" s="290"/>
      <c r="Q28" s="427" t="str">
        <f t="shared" si="2"/>
        <v/>
      </c>
      <c r="R28" s="290"/>
      <c r="S28" s="290"/>
      <c r="T28" s="162"/>
      <c r="U28" s="162"/>
      <c r="V28" s="162"/>
      <c r="W28" s="162"/>
      <c r="X28" s="162"/>
      <c r="Y28" s="162"/>
      <c r="Z28" s="314" t="str">
        <f t="shared" si="5"/>
        <v/>
      </c>
      <c r="AA28" s="314" t="str">
        <f t="shared" si="5"/>
        <v/>
      </c>
      <c r="AB28" s="313" t="str">
        <f t="shared" si="3"/>
        <v/>
      </c>
      <c r="AC28" s="162"/>
      <c r="AD28" s="162"/>
      <c r="AE28" s="183" t="str">
        <f t="shared" si="4"/>
        <v/>
      </c>
      <c r="AF28" s="161"/>
      <c r="AG28" s="161"/>
      <c r="AH28" s="127"/>
      <c r="AI28" s="161"/>
      <c r="AJ28" s="161"/>
      <c r="AK28" s="298"/>
      <c r="AL28" s="318"/>
      <c r="AM28" s="240"/>
      <c r="AN28" s="240"/>
      <c r="AO28" s="167"/>
      <c r="AP28" s="321"/>
      <c r="AQ28" s="321"/>
      <c r="AR28" s="321"/>
      <c r="AS28" s="311"/>
      <c r="AT28" s="169"/>
      <c r="AU28" s="170"/>
      <c r="AV28" s="195"/>
      <c r="AW28" s="305"/>
      <c r="AX28" s="171"/>
      <c r="AY28" s="306"/>
      <c r="AZ28" s="331"/>
      <c r="BA28" s="332"/>
      <c r="BB28" s="332"/>
      <c r="BC28" s="326"/>
      <c r="BD28" s="326"/>
      <c r="BE28" s="326"/>
      <c r="BF28" s="326"/>
      <c r="BG28" s="167"/>
      <c r="BH28" s="240"/>
      <c r="BI28" s="240"/>
      <c r="BJ28" s="240"/>
      <c r="BK28" s="240"/>
      <c r="BL28" s="323"/>
      <c r="BM28" s="168"/>
      <c r="BN28" s="167"/>
      <c r="BO28" s="167"/>
      <c r="BP28" s="195"/>
      <c r="BQ28" s="438">
        <v>0</v>
      </c>
      <c r="BR28" s="435"/>
      <c r="BS28" s="436"/>
      <c r="BT28" s="436" t="s">
        <v>213</v>
      </c>
      <c r="BU28" s="437" t="s">
        <v>213</v>
      </c>
    </row>
    <row r="29" spans="1:73" s="42" customFormat="1" ht="24.95" customHeight="1" x14ac:dyDescent="0.25">
      <c r="A29" s="226" t="s">
        <v>47</v>
      </c>
      <c r="B29" s="227">
        <v>21</v>
      </c>
      <c r="C29" s="167">
        <v>10</v>
      </c>
      <c r="D29" s="167"/>
      <c r="E29" s="162">
        <v>7.48</v>
      </c>
      <c r="F29" s="162">
        <v>7.75</v>
      </c>
      <c r="G29" s="161">
        <v>1606</v>
      </c>
      <c r="H29" s="161">
        <v>1570</v>
      </c>
      <c r="I29" s="290">
        <v>260</v>
      </c>
      <c r="J29" s="290">
        <v>30</v>
      </c>
      <c r="K29" s="427">
        <f t="shared" si="0"/>
        <v>88.461538461538453</v>
      </c>
      <c r="L29" s="290">
        <v>437</v>
      </c>
      <c r="M29" s="290">
        <v>43</v>
      </c>
      <c r="N29" s="427">
        <f t="shared" si="1"/>
        <v>90.160183066361554</v>
      </c>
      <c r="O29" s="290">
        <v>874</v>
      </c>
      <c r="P29" s="290">
        <v>115</v>
      </c>
      <c r="Q29" s="427">
        <f t="shared" si="2"/>
        <v>86.842105263157904</v>
      </c>
      <c r="R29" s="290"/>
      <c r="S29" s="290"/>
      <c r="T29" s="162"/>
      <c r="U29" s="162"/>
      <c r="V29" s="162"/>
      <c r="W29" s="162"/>
      <c r="X29" s="162"/>
      <c r="Y29" s="162"/>
      <c r="Z29" s="314" t="str">
        <f t="shared" si="5"/>
        <v/>
      </c>
      <c r="AA29" s="314" t="str">
        <f t="shared" si="5"/>
        <v/>
      </c>
      <c r="AB29" s="313" t="str">
        <f t="shared" si="3"/>
        <v/>
      </c>
      <c r="AC29" s="162">
        <v>6.8</v>
      </c>
      <c r="AD29" s="162">
        <v>6.1</v>
      </c>
      <c r="AE29" s="183">
        <f t="shared" si="4"/>
        <v>10.294117647058826</v>
      </c>
      <c r="AF29" s="161"/>
      <c r="AG29" s="161"/>
      <c r="AH29" s="127" t="s">
        <v>214</v>
      </c>
      <c r="AI29" s="161" t="s">
        <v>215</v>
      </c>
      <c r="AJ29" s="161" t="s">
        <v>216</v>
      </c>
      <c r="AK29" s="298" t="s">
        <v>216</v>
      </c>
      <c r="AL29" s="318"/>
      <c r="AM29" s="240"/>
      <c r="AN29" s="240"/>
      <c r="AO29" s="167"/>
      <c r="AP29" s="321"/>
      <c r="AQ29" s="321">
        <v>198</v>
      </c>
      <c r="AR29" s="321">
        <v>242</v>
      </c>
      <c r="AS29" s="311"/>
      <c r="AT29" s="169"/>
      <c r="AU29" s="170"/>
      <c r="AV29" s="195"/>
      <c r="AW29" s="305"/>
      <c r="AX29" s="171"/>
      <c r="AY29" s="306"/>
      <c r="AZ29" s="331"/>
      <c r="BA29" s="332"/>
      <c r="BB29" s="332"/>
      <c r="BC29" s="326"/>
      <c r="BD29" s="326"/>
      <c r="BE29" s="326"/>
      <c r="BF29" s="326"/>
      <c r="BG29" s="167"/>
      <c r="BH29" s="240"/>
      <c r="BI29" s="240"/>
      <c r="BJ29" s="240"/>
      <c r="BK29" s="240"/>
      <c r="BL29" s="323"/>
      <c r="BM29" s="168"/>
      <c r="BN29" s="167"/>
      <c r="BO29" s="167"/>
      <c r="BP29" s="195"/>
      <c r="BQ29" s="438">
        <v>1</v>
      </c>
      <c r="BR29" s="435"/>
      <c r="BS29" s="436"/>
      <c r="BT29" s="436" t="s">
        <v>213</v>
      </c>
      <c r="BU29" s="437" t="s">
        <v>213</v>
      </c>
    </row>
    <row r="30" spans="1:73" s="42" customFormat="1" ht="24.95" customHeight="1" x14ac:dyDescent="0.25">
      <c r="A30" s="226" t="s">
        <v>48</v>
      </c>
      <c r="B30" s="227">
        <v>22</v>
      </c>
      <c r="C30" s="167">
        <v>8</v>
      </c>
      <c r="D30" s="167"/>
      <c r="E30" s="162"/>
      <c r="F30" s="162"/>
      <c r="G30" s="161"/>
      <c r="H30" s="161"/>
      <c r="I30" s="290"/>
      <c r="J30" s="290"/>
      <c r="K30" s="427" t="str">
        <f t="shared" si="0"/>
        <v/>
      </c>
      <c r="L30" s="290"/>
      <c r="M30" s="290"/>
      <c r="N30" s="427" t="str">
        <f t="shared" si="1"/>
        <v/>
      </c>
      <c r="O30" s="290"/>
      <c r="P30" s="290"/>
      <c r="Q30" s="427" t="str">
        <f t="shared" si="2"/>
        <v/>
      </c>
      <c r="R30" s="290"/>
      <c r="S30" s="290"/>
      <c r="T30" s="162"/>
      <c r="U30" s="162"/>
      <c r="V30" s="162"/>
      <c r="W30" s="162"/>
      <c r="X30" s="162"/>
      <c r="Y30" s="162"/>
      <c r="Z30" s="314" t="str">
        <f t="shared" si="5"/>
        <v/>
      </c>
      <c r="AA30" s="314" t="str">
        <f t="shared" si="5"/>
        <v/>
      </c>
      <c r="AB30" s="313" t="str">
        <f t="shared" si="3"/>
        <v/>
      </c>
      <c r="AC30" s="162"/>
      <c r="AD30" s="162"/>
      <c r="AE30" s="183" t="str">
        <f t="shared" si="4"/>
        <v/>
      </c>
      <c r="AF30" s="161"/>
      <c r="AG30" s="161"/>
      <c r="AH30" s="127"/>
      <c r="AI30" s="161"/>
      <c r="AJ30" s="161"/>
      <c r="AK30" s="298"/>
      <c r="AL30" s="318"/>
      <c r="AM30" s="240"/>
      <c r="AN30" s="240"/>
      <c r="AO30" s="167"/>
      <c r="AP30" s="321"/>
      <c r="AQ30" s="321"/>
      <c r="AR30" s="321"/>
      <c r="AS30" s="311"/>
      <c r="AT30" s="169"/>
      <c r="AU30" s="170"/>
      <c r="AV30" s="195"/>
      <c r="AW30" s="305"/>
      <c r="AX30" s="171"/>
      <c r="AY30" s="306"/>
      <c r="AZ30" s="331"/>
      <c r="BA30" s="332"/>
      <c r="BB30" s="332"/>
      <c r="BC30" s="326"/>
      <c r="BD30" s="326"/>
      <c r="BE30" s="326"/>
      <c r="BF30" s="326"/>
      <c r="BG30" s="167"/>
      <c r="BH30" s="240"/>
      <c r="BI30" s="240"/>
      <c r="BJ30" s="240"/>
      <c r="BK30" s="240"/>
      <c r="BL30" s="323"/>
      <c r="BM30" s="168"/>
      <c r="BN30" s="167"/>
      <c r="BO30" s="167"/>
      <c r="BP30" s="195"/>
      <c r="BQ30" s="438">
        <v>0</v>
      </c>
      <c r="BR30" s="435"/>
      <c r="BS30" s="436"/>
      <c r="BT30" s="436" t="s">
        <v>213</v>
      </c>
      <c r="BU30" s="437" t="s">
        <v>213</v>
      </c>
    </row>
    <row r="31" spans="1:73" s="42" customFormat="1" ht="24.95" customHeight="1" x14ac:dyDescent="0.25">
      <c r="A31" s="226" t="s">
        <v>49</v>
      </c>
      <c r="B31" s="227">
        <v>23</v>
      </c>
      <c r="C31" s="167">
        <v>8</v>
      </c>
      <c r="D31" s="167"/>
      <c r="E31" s="162"/>
      <c r="F31" s="162"/>
      <c r="G31" s="161"/>
      <c r="H31" s="161"/>
      <c r="I31" s="290"/>
      <c r="J31" s="290"/>
      <c r="K31" s="427" t="str">
        <f t="shared" si="0"/>
        <v/>
      </c>
      <c r="L31" s="290"/>
      <c r="M31" s="290"/>
      <c r="N31" s="427" t="str">
        <f t="shared" si="1"/>
        <v/>
      </c>
      <c r="O31" s="290"/>
      <c r="P31" s="290"/>
      <c r="Q31" s="427" t="str">
        <f t="shared" si="2"/>
        <v/>
      </c>
      <c r="R31" s="290"/>
      <c r="S31" s="290"/>
      <c r="T31" s="162"/>
      <c r="U31" s="162"/>
      <c r="V31" s="162"/>
      <c r="W31" s="162"/>
      <c r="X31" s="162"/>
      <c r="Y31" s="162"/>
      <c r="Z31" s="314" t="str">
        <f t="shared" si="5"/>
        <v/>
      </c>
      <c r="AA31" s="314" t="str">
        <f t="shared" si="5"/>
        <v/>
      </c>
      <c r="AB31" s="313" t="str">
        <f t="shared" si="3"/>
        <v/>
      </c>
      <c r="AC31" s="162"/>
      <c r="AD31" s="162"/>
      <c r="AE31" s="183" t="str">
        <f t="shared" si="4"/>
        <v/>
      </c>
      <c r="AF31" s="161"/>
      <c r="AG31" s="161"/>
      <c r="AH31" s="127"/>
      <c r="AI31" s="161"/>
      <c r="AJ31" s="161"/>
      <c r="AK31" s="298"/>
      <c r="AL31" s="318"/>
      <c r="AM31" s="240"/>
      <c r="AN31" s="240"/>
      <c r="AO31" s="167"/>
      <c r="AP31" s="321"/>
      <c r="AQ31" s="321"/>
      <c r="AR31" s="321"/>
      <c r="AS31" s="311"/>
      <c r="AT31" s="169"/>
      <c r="AU31" s="170"/>
      <c r="AV31" s="195"/>
      <c r="AW31" s="305"/>
      <c r="AX31" s="171"/>
      <c r="AY31" s="306"/>
      <c r="AZ31" s="331"/>
      <c r="BA31" s="332"/>
      <c r="BB31" s="332"/>
      <c r="BC31" s="326"/>
      <c r="BD31" s="326"/>
      <c r="BE31" s="326"/>
      <c r="BF31" s="326"/>
      <c r="BG31" s="167"/>
      <c r="BH31" s="240"/>
      <c r="BI31" s="240"/>
      <c r="BJ31" s="240"/>
      <c r="BK31" s="240"/>
      <c r="BL31" s="323"/>
      <c r="BM31" s="168"/>
      <c r="BN31" s="167"/>
      <c r="BO31" s="167"/>
      <c r="BP31" s="195"/>
      <c r="BQ31" s="438">
        <v>0</v>
      </c>
      <c r="BR31" s="435"/>
      <c r="BS31" s="436"/>
      <c r="BT31" s="436" t="s">
        <v>213</v>
      </c>
      <c r="BU31" s="437" t="s">
        <v>213</v>
      </c>
    </row>
    <row r="32" spans="1:73" s="42" customFormat="1" ht="24.95" customHeight="1" x14ac:dyDescent="0.25">
      <c r="A32" s="226" t="s">
        <v>50</v>
      </c>
      <c r="B32" s="227">
        <v>24</v>
      </c>
      <c r="C32" s="167">
        <v>10</v>
      </c>
      <c r="D32" s="167"/>
      <c r="E32" s="162">
        <v>7.56</v>
      </c>
      <c r="F32" s="162">
        <v>7.72</v>
      </c>
      <c r="G32" s="161">
        <v>1717</v>
      </c>
      <c r="H32" s="161">
        <v>1631</v>
      </c>
      <c r="I32" s="290">
        <v>240</v>
      </c>
      <c r="J32" s="290">
        <v>29</v>
      </c>
      <c r="K32" s="427">
        <f t="shared" si="0"/>
        <v>87.916666666666671</v>
      </c>
      <c r="L32" s="290">
        <v>308</v>
      </c>
      <c r="M32" s="290">
        <v>27</v>
      </c>
      <c r="N32" s="427">
        <f t="shared" si="1"/>
        <v>91.233766233766232</v>
      </c>
      <c r="O32" s="290">
        <v>615</v>
      </c>
      <c r="P32" s="290">
        <v>73</v>
      </c>
      <c r="Q32" s="427">
        <f t="shared" si="2"/>
        <v>88.130081300813018</v>
      </c>
      <c r="R32" s="290"/>
      <c r="S32" s="290"/>
      <c r="T32" s="162"/>
      <c r="U32" s="162"/>
      <c r="V32" s="162"/>
      <c r="W32" s="162"/>
      <c r="X32" s="162"/>
      <c r="Y32" s="162"/>
      <c r="Z32" s="314" t="str">
        <f t="shared" si="5"/>
        <v/>
      </c>
      <c r="AA32" s="314" t="str">
        <f t="shared" si="5"/>
        <v/>
      </c>
      <c r="AB32" s="313" t="str">
        <f t="shared" si="3"/>
        <v/>
      </c>
      <c r="AC32" s="162"/>
      <c r="AD32" s="162"/>
      <c r="AE32" s="183" t="str">
        <f t="shared" si="4"/>
        <v/>
      </c>
      <c r="AF32" s="161"/>
      <c r="AG32" s="161"/>
      <c r="AH32" s="127" t="s">
        <v>214</v>
      </c>
      <c r="AI32" s="161" t="s">
        <v>215</v>
      </c>
      <c r="AJ32" s="161" t="s">
        <v>216</v>
      </c>
      <c r="AK32" s="298" t="s">
        <v>216</v>
      </c>
      <c r="AL32" s="318"/>
      <c r="AM32" s="240"/>
      <c r="AN32" s="240"/>
      <c r="AO32" s="167"/>
      <c r="AP32" s="321"/>
      <c r="AQ32" s="321">
        <v>196</v>
      </c>
      <c r="AR32" s="321">
        <v>374</v>
      </c>
      <c r="AS32" s="311"/>
      <c r="AT32" s="169"/>
      <c r="AU32" s="170"/>
      <c r="AV32" s="195"/>
      <c r="AW32" s="305"/>
      <c r="AX32" s="171"/>
      <c r="AY32" s="306"/>
      <c r="AZ32" s="331"/>
      <c r="BA32" s="332"/>
      <c r="BB32" s="332"/>
      <c r="BC32" s="326"/>
      <c r="BD32" s="326"/>
      <c r="BE32" s="326"/>
      <c r="BF32" s="326"/>
      <c r="BG32" s="167"/>
      <c r="BH32" s="240"/>
      <c r="BI32" s="240"/>
      <c r="BJ32" s="240"/>
      <c r="BK32" s="240"/>
      <c r="BL32" s="323"/>
      <c r="BM32" s="168"/>
      <c r="BN32" s="167"/>
      <c r="BO32" s="167"/>
      <c r="BP32" s="195"/>
      <c r="BQ32" s="438">
        <v>0</v>
      </c>
      <c r="BR32" s="435"/>
      <c r="BS32" s="436"/>
      <c r="BT32" s="436" t="s">
        <v>213</v>
      </c>
      <c r="BU32" s="437" t="s">
        <v>213</v>
      </c>
    </row>
    <row r="33" spans="1:73" s="42" customFormat="1" ht="24.95" customHeight="1" x14ac:dyDescent="0.25">
      <c r="A33" s="226" t="s">
        <v>51</v>
      </c>
      <c r="B33" s="227">
        <v>25</v>
      </c>
      <c r="C33" s="167">
        <v>14</v>
      </c>
      <c r="D33" s="167"/>
      <c r="E33" s="162"/>
      <c r="F33" s="162"/>
      <c r="G33" s="161"/>
      <c r="H33" s="161"/>
      <c r="I33" s="290"/>
      <c r="J33" s="290"/>
      <c r="K33" s="427" t="str">
        <f t="shared" si="0"/>
        <v/>
      </c>
      <c r="L33" s="290"/>
      <c r="M33" s="290"/>
      <c r="N33" s="427" t="str">
        <f t="shared" si="1"/>
        <v/>
      </c>
      <c r="O33" s="290"/>
      <c r="P33" s="290"/>
      <c r="Q33" s="427" t="str">
        <f t="shared" si="2"/>
        <v/>
      </c>
      <c r="R33" s="290"/>
      <c r="S33" s="290"/>
      <c r="T33" s="162"/>
      <c r="U33" s="162"/>
      <c r="V33" s="162"/>
      <c r="W33" s="162"/>
      <c r="X33" s="162"/>
      <c r="Y33" s="162"/>
      <c r="Z33" s="314" t="str">
        <f t="shared" si="5"/>
        <v/>
      </c>
      <c r="AA33" s="314" t="str">
        <f t="shared" si="5"/>
        <v/>
      </c>
      <c r="AB33" s="313" t="str">
        <f t="shared" si="3"/>
        <v/>
      </c>
      <c r="AC33" s="162"/>
      <c r="AD33" s="162"/>
      <c r="AE33" s="183" t="str">
        <f t="shared" si="4"/>
        <v/>
      </c>
      <c r="AF33" s="161"/>
      <c r="AG33" s="161"/>
      <c r="AH33" s="127"/>
      <c r="AI33" s="161"/>
      <c r="AJ33" s="161"/>
      <c r="AK33" s="298"/>
      <c r="AL33" s="318"/>
      <c r="AM33" s="240"/>
      <c r="AN33" s="240"/>
      <c r="AO33" s="167"/>
      <c r="AP33" s="321"/>
      <c r="AQ33" s="321"/>
      <c r="AR33" s="321"/>
      <c r="AS33" s="311"/>
      <c r="AT33" s="169"/>
      <c r="AU33" s="170"/>
      <c r="AV33" s="195"/>
      <c r="AW33" s="305"/>
      <c r="AX33" s="171"/>
      <c r="AY33" s="306"/>
      <c r="AZ33" s="331"/>
      <c r="BA33" s="332"/>
      <c r="BB33" s="332"/>
      <c r="BC33" s="326"/>
      <c r="BD33" s="326"/>
      <c r="BE33" s="326"/>
      <c r="BF33" s="326"/>
      <c r="BG33" s="167"/>
      <c r="BH33" s="240"/>
      <c r="BI33" s="240"/>
      <c r="BJ33" s="240"/>
      <c r="BK33" s="240"/>
      <c r="BL33" s="323"/>
      <c r="BM33" s="168"/>
      <c r="BN33" s="167"/>
      <c r="BO33" s="167"/>
      <c r="BP33" s="195"/>
      <c r="BQ33" s="438">
        <v>0</v>
      </c>
      <c r="BR33" s="435"/>
      <c r="BS33" s="436"/>
      <c r="BT33" s="436" t="s">
        <v>213</v>
      </c>
      <c r="BU33" s="437" t="s">
        <v>213</v>
      </c>
    </row>
    <row r="34" spans="1:73" s="42" customFormat="1" ht="24.95" customHeight="1" x14ac:dyDescent="0.25">
      <c r="A34" s="226" t="s">
        <v>52</v>
      </c>
      <c r="B34" s="227">
        <v>26</v>
      </c>
      <c r="C34" s="167">
        <v>13</v>
      </c>
      <c r="D34" s="167"/>
      <c r="E34" s="162"/>
      <c r="F34" s="162"/>
      <c r="G34" s="161"/>
      <c r="H34" s="161"/>
      <c r="I34" s="290"/>
      <c r="J34" s="290"/>
      <c r="K34" s="427" t="str">
        <f t="shared" si="0"/>
        <v/>
      </c>
      <c r="L34" s="290"/>
      <c r="M34" s="290"/>
      <c r="N34" s="427" t="str">
        <f t="shared" si="1"/>
        <v/>
      </c>
      <c r="O34" s="290"/>
      <c r="P34" s="290"/>
      <c r="Q34" s="427" t="str">
        <f t="shared" si="2"/>
        <v/>
      </c>
      <c r="R34" s="290"/>
      <c r="S34" s="290"/>
      <c r="T34" s="162"/>
      <c r="U34" s="162"/>
      <c r="V34" s="162"/>
      <c r="W34" s="162"/>
      <c r="X34" s="162"/>
      <c r="Y34" s="162"/>
      <c r="Z34" s="314" t="str">
        <f t="shared" si="5"/>
        <v/>
      </c>
      <c r="AA34" s="314" t="str">
        <f t="shared" si="5"/>
        <v/>
      </c>
      <c r="AB34" s="313" t="str">
        <f t="shared" si="3"/>
        <v/>
      </c>
      <c r="AC34" s="162"/>
      <c r="AD34" s="162"/>
      <c r="AE34" s="183" t="str">
        <f t="shared" si="4"/>
        <v/>
      </c>
      <c r="AF34" s="161"/>
      <c r="AG34" s="161"/>
      <c r="AH34" s="127"/>
      <c r="AI34" s="161"/>
      <c r="AJ34" s="161"/>
      <c r="AK34" s="298"/>
      <c r="AL34" s="318"/>
      <c r="AM34" s="240"/>
      <c r="AN34" s="240"/>
      <c r="AO34" s="167"/>
      <c r="AP34" s="321"/>
      <c r="AQ34" s="321"/>
      <c r="AR34" s="321"/>
      <c r="AS34" s="311"/>
      <c r="AT34" s="169"/>
      <c r="AU34" s="170"/>
      <c r="AV34" s="195"/>
      <c r="AW34" s="305"/>
      <c r="AX34" s="171"/>
      <c r="AY34" s="306"/>
      <c r="AZ34" s="331"/>
      <c r="BA34" s="332"/>
      <c r="BB34" s="332"/>
      <c r="BC34" s="326"/>
      <c r="BD34" s="326"/>
      <c r="BE34" s="326"/>
      <c r="BF34" s="326"/>
      <c r="BG34" s="167"/>
      <c r="BH34" s="240"/>
      <c r="BI34" s="240"/>
      <c r="BJ34" s="240"/>
      <c r="BK34" s="240"/>
      <c r="BL34" s="323"/>
      <c r="BM34" s="168"/>
      <c r="BN34" s="167"/>
      <c r="BO34" s="167"/>
      <c r="BP34" s="195"/>
      <c r="BQ34" s="438">
        <v>0</v>
      </c>
      <c r="BR34" s="435"/>
      <c r="BS34" s="436"/>
      <c r="BT34" s="436" t="s">
        <v>213</v>
      </c>
      <c r="BU34" s="437" t="s">
        <v>213</v>
      </c>
    </row>
    <row r="35" spans="1:73" s="42" customFormat="1" ht="24.95" customHeight="1" x14ac:dyDescent="0.25">
      <c r="A35" s="226" t="s">
        <v>53</v>
      </c>
      <c r="B35" s="227">
        <v>27</v>
      </c>
      <c r="C35" s="167">
        <v>10</v>
      </c>
      <c r="D35" s="167"/>
      <c r="E35" s="162"/>
      <c r="F35" s="162"/>
      <c r="G35" s="161"/>
      <c r="H35" s="161"/>
      <c r="I35" s="290"/>
      <c r="J35" s="290"/>
      <c r="K35" s="427" t="str">
        <f t="shared" si="0"/>
        <v/>
      </c>
      <c r="L35" s="290"/>
      <c r="M35" s="290"/>
      <c r="N35" s="427" t="str">
        <f t="shared" si="1"/>
        <v/>
      </c>
      <c r="O35" s="290"/>
      <c r="P35" s="290"/>
      <c r="Q35" s="427" t="str">
        <f t="shared" si="2"/>
        <v/>
      </c>
      <c r="R35" s="290"/>
      <c r="S35" s="290"/>
      <c r="T35" s="162"/>
      <c r="U35" s="162"/>
      <c r="V35" s="162"/>
      <c r="W35" s="162"/>
      <c r="X35" s="162"/>
      <c r="Y35" s="162"/>
      <c r="Z35" s="314" t="str">
        <f t="shared" si="5"/>
        <v/>
      </c>
      <c r="AA35" s="314" t="str">
        <f t="shared" si="5"/>
        <v/>
      </c>
      <c r="AB35" s="313" t="str">
        <f t="shared" si="3"/>
        <v/>
      </c>
      <c r="AC35" s="162"/>
      <c r="AD35" s="162"/>
      <c r="AE35" s="183" t="str">
        <f t="shared" si="4"/>
        <v/>
      </c>
      <c r="AF35" s="161"/>
      <c r="AG35" s="161"/>
      <c r="AH35" s="127"/>
      <c r="AI35" s="161"/>
      <c r="AJ35" s="161"/>
      <c r="AK35" s="298"/>
      <c r="AL35" s="318"/>
      <c r="AM35" s="240"/>
      <c r="AN35" s="240"/>
      <c r="AO35" s="167"/>
      <c r="AP35" s="321"/>
      <c r="AQ35" s="321"/>
      <c r="AR35" s="321"/>
      <c r="AS35" s="311"/>
      <c r="AT35" s="169"/>
      <c r="AU35" s="170"/>
      <c r="AV35" s="195"/>
      <c r="AW35" s="305"/>
      <c r="AX35" s="171"/>
      <c r="AY35" s="306"/>
      <c r="AZ35" s="331"/>
      <c r="BA35" s="332"/>
      <c r="BB35" s="332"/>
      <c r="BC35" s="326"/>
      <c r="BD35" s="326"/>
      <c r="BE35" s="326"/>
      <c r="BF35" s="326"/>
      <c r="BG35" s="167"/>
      <c r="BH35" s="240"/>
      <c r="BI35" s="240"/>
      <c r="BJ35" s="240"/>
      <c r="BK35" s="240"/>
      <c r="BL35" s="323"/>
      <c r="BM35" s="168"/>
      <c r="BN35" s="167"/>
      <c r="BO35" s="167"/>
      <c r="BP35" s="195"/>
      <c r="BQ35" s="438">
        <v>1</v>
      </c>
      <c r="BR35" s="435"/>
      <c r="BS35" s="436"/>
      <c r="BT35" s="436" t="s">
        <v>213</v>
      </c>
      <c r="BU35" s="437" t="s">
        <v>213</v>
      </c>
    </row>
    <row r="36" spans="1:73" s="42" customFormat="1" ht="24.95" customHeight="1" x14ac:dyDescent="0.25">
      <c r="A36" s="226" t="s">
        <v>47</v>
      </c>
      <c r="B36" s="227">
        <v>28</v>
      </c>
      <c r="C36" s="167">
        <v>11</v>
      </c>
      <c r="D36" s="167"/>
      <c r="E36" s="162">
        <v>7.64</v>
      </c>
      <c r="F36" s="162">
        <v>7.69</v>
      </c>
      <c r="G36" s="161">
        <v>1819</v>
      </c>
      <c r="H36" s="161">
        <v>1668</v>
      </c>
      <c r="I36" s="290">
        <v>220</v>
      </c>
      <c r="J36" s="290">
        <v>15</v>
      </c>
      <c r="K36" s="427">
        <f t="shared" si="0"/>
        <v>93.181818181818173</v>
      </c>
      <c r="L36" s="290">
        <v>364</v>
      </c>
      <c r="M36" s="290">
        <v>42</v>
      </c>
      <c r="N36" s="427">
        <f t="shared" si="1"/>
        <v>88.461538461538453</v>
      </c>
      <c r="O36" s="290">
        <v>727</v>
      </c>
      <c r="P36" s="290">
        <v>113</v>
      </c>
      <c r="Q36" s="427">
        <f t="shared" si="2"/>
        <v>84.456671251719399</v>
      </c>
      <c r="R36" s="290"/>
      <c r="S36" s="290"/>
      <c r="T36" s="162"/>
      <c r="U36" s="162"/>
      <c r="V36" s="162"/>
      <c r="W36" s="162"/>
      <c r="X36" s="162"/>
      <c r="Y36" s="162"/>
      <c r="Z36" s="314" t="str">
        <f t="shared" si="5"/>
        <v/>
      </c>
      <c r="AA36" s="314" t="str">
        <f t="shared" si="5"/>
        <v/>
      </c>
      <c r="AB36" s="313" t="str">
        <f t="shared" si="3"/>
        <v/>
      </c>
      <c r="AC36" s="162"/>
      <c r="AD36" s="162"/>
      <c r="AE36" s="183" t="str">
        <f t="shared" si="4"/>
        <v/>
      </c>
      <c r="AF36" s="161"/>
      <c r="AG36" s="161"/>
      <c r="AH36" s="127" t="s">
        <v>214</v>
      </c>
      <c r="AI36" s="161" t="s">
        <v>215</v>
      </c>
      <c r="AJ36" s="161" t="s">
        <v>216</v>
      </c>
      <c r="AK36" s="298" t="s">
        <v>216</v>
      </c>
      <c r="AL36" s="318"/>
      <c r="AM36" s="240"/>
      <c r="AN36" s="240"/>
      <c r="AO36" s="167"/>
      <c r="AP36" s="321"/>
      <c r="AQ36" s="321">
        <v>194</v>
      </c>
      <c r="AR36" s="321">
        <v>576</v>
      </c>
      <c r="AS36" s="311"/>
      <c r="AT36" s="169"/>
      <c r="AU36" s="170"/>
      <c r="AV36" s="195"/>
      <c r="AW36" s="305"/>
      <c r="AX36" s="171"/>
      <c r="AY36" s="306"/>
      <c r="AZ36" s="331"/>
      <c r="BA36" s="332"/>
      <c r="BB36" s="332"/>
      <c r="BC36" s="326"/>
      <c r="BD36" s="326"/>
      <c r="BE36" s="326"/>
      <c r="BF36" s="326"/>
      <c r="BG36" s="167"/>
      <c r="BH36" s="240"/>
      <c r="BI36" s="240"/>
      <c r="BJ36" s="240"/>
      <c r="BK36" s="240"/>
      <c r="BL36" s="323"/>
      <c r="BM36" s="168"/>
      <c r="BN36" s="167"/>
      <c r="BO36" s="167"/>
      <c r="BP36" s="195"/>
      <c r="BQ36" s="438">
        <v>0</v>
      </c>
      <c r="BR36" s="435"/>
      <c r="BS36" s="436"/>
      <c r="BT36" s="436" t="s">
        <v>213</v>
      </c>
      <c r="BU36" s="437" t="s">
        <v>213</v>
      </c>
    </row>
    <row r="37" spans="1:73" s="42" customFormat="1" ht="24.95" customHeight="1" x14ac:dyDescent="0.25">
      <c r="A37" s="226" t="s">
        <v>48</v>
      </c>
      <c r="B37" s="227">
        <v>29</v>
      </c>
      <c r="C37" s="167">
        <v>12</v>
      </c>
      <c r="D37" s="167"/>
      <c r="E37" s="162">
        <v>7.2</v>
      </c>
      <c r="F37" s="162">
        <v>7.8</v>
      </c>
      <c r="G37" s="161">
        <v>30</v>
      </c>
      <c r="H37" s="161">
        <v>1710</v>
      </c>
      <c r="I37" s="290">
        <v>510</v>
      </c>
      <c r="J37" s="290">
        <v>12</v>
      </c>
      <c r="K37" s="427">
        <f t="shared" si="0"/>
        <v>97.647058823529406</v>
      </c>
      <c r="L37" s="290">
        <v>768</v>
      </c>
      <c r="M37" s="290">
        <v>24.9</v>
      </c>
      <c r="N37" s="427">
        <f t="shared" si="1"/>
        <v>96.7578125</v>
      </c>
      <c r="O37" s="290">
        <v>1538</v>
      </c>
      <c r="P37" s="290">
        <v>100</v>
      </c>
      <c r="Q37" s="427">
        <f t="shared" si="2"/>
        <v>93.49804941482445</v>
      </c>
      <c r="R37" s="290"/>
      <c r="S37" s="290"/>
      <c r="T37" s="162"/>
      <c r="U37" s="162"/>
      <c r="V37" s="162"/>
      <c r="W37" s="162"/>
      <c r="X37" s="162"/>
      <c r="Y37" s="162"/>
      <c r="Z37" s="314" t="str">
        <f t="shared" si="5"/>
        <v/>
      </c>
      <c r="AA37" s="314" t="str">
        <f t="shared" si="5"/>
        <v/>
      </c>
      <c r="AB37" s="313" t="str">
        <f t="shared" si="3"/>
        <v/>
      </c>
      <c r="AC37" s="162"/>
      <c r="AD37" s="162"/>
      <c r="AE37" s="183" t="str">
        <f t="shared" si="4"/>
        <v/>
      </c>
      <c r="AF37" s="161"/>
      <c r="AG37" s="161"/>
      <c r="AH37" s="127" t="s">
        <v>214</v>
      </c>
      <c r="AI37" s="161" t="s">
        <v>217</v>
      </c>
      <c r="AJ37" s="161" t="s">
        <v>216</v>
      </c>
      <c r="AK37" s="298" t="s">
        <v>216</v>
      </c>
      <c r="AL37" s="318"/>
      <c r="AM37" s="240"/>
      <c r="AN37" s="240"/>
      <c r="AO37" s="167"/>
      <c r="AP37" s="321"/>
      <c r="AQ37" s="321"/>
      <c r="AR37" s="321"/>
      <c r="AS37" s="311"/>
      <c r="AT37" s="169"/>
      <c r="AU37" s="170"/>
      <c r="AV37" s="195"/>
      <c r="AW37" s="305"/>
      <c r="AX37" s="171"/>
      <c r="AY37" s="306"/>
      <c r="AZ37" s="331"/>
      <c r="BA37" s="332"/>
      <c r="BB37" s="332"/>
      <c r="BC37" s="326"/>
      <c r="BD37" s="326"/>
      <c r="BE37" s="326"/>
      <c r="BF37" s="326"/>
      <c r="BG37" s="167"/>
      <c r="BH37" s="240"/>
      <c r="BI37" s="240"/>
      <c r="BJ37" s="240"/>
      <c r="BK37" s="240"/>
      <c r="BL37" s="323"/>
      <c r="BM37" s="168"/>
      <c r="BN37" s="167"/>
      <c r="BO37" s="167"/>
      <c r="BP37" s="195"/>
      <c r="BQ37" s="438">
        <v>0</v>
      </c>
      <c r="BR37" s="439"/>
      <c r="BS37" s="436"/>
      <c r="BT37" s="436"/>
      <c r="BU37" s="440"/>
    </row>
    <row r="38" spans="1:73" s="42" customFormat="1" ht="24.95" customHeight="1" x14ac:dyDescent="0.25">
      <c r="A38" s="226" t="s">
        <v>49</v>
      </c>
      <c r="B38" s="227">
        <v>30</v>
      </c>
      <c r="C38" s="167">
        <v>11</v>
      </c>
      <c r="D38" s="167"/>
      <c r="E38" s="162"/>
      <c r="F38" s="162"/>
      <c r="G38" s="161"/>
      <c r="H38" s="161"/>
      <c r="I38" s="290"/>
      <c r="J38" s="290"/>
      <c r="K38" s="427" t="str">
        <f t="shared" si="0"/>
        <v/>
      </c>
      <c r="L38" s="290"/>
      <c r="M38" s="290"/>
      <c r="N38" s="427" t="str">
        <f t="shared" si="1"/>
        <v/>
      </c>
      <c r="O38" s="290"/>
      <c r="P38" s="290"/>
      <c r="Q38" s="427" t="str">
        <f t="shared" si="2"/>
        <v/>
      </c>
      <c r="R38" s="290"/>
      <c r="S38" s="290"/>
      <c r="T38" s="162"/>
      <c r="U38" s="162"/>
      <c r="V38" s="162"/>
      <c r="W38" s="162"/>
      <c r="X38" s="162"/>
      <c r="Y38" s="162"/>
      <c r="Z38" s="314" t="str">
        <f t="shared" si="5"/>
        <v/>
      </c>
      <c r="AA38" s="314" t="str">
        <f t="shared" si="5"/>
        <v/>
      </c>
      <c r="AB38" s="313" t="str">
        <f t="shared" si="3"/>
        <v/>
      </c>
      <c r="AC38" s="162"/>
      <c r="AD38" s="162"/>
      <c r="AE38" s="183" t="str">
        <f t="shared" si="4"/>
        <v/>
      </c>
      <c r="AF38" s="161"/>
      <c r="AG38" s="161"/>
      <c r="AH38" s="127"/>
      <c r="AI38" s="161"/>
      <c r="AJ38" s="161"/>
      <c r="AK38" s="298"/>
      <c r="AL38" s="318"/>
      <c r="AM38" s="240"/>
      <c r="AN38" s="240"/>
      <c r="AO38" s="167"/>
      <c r="AP38" s="321"/>
      <c r="AQ38" s="321"/>
      <c r="AR38" s="321"/>
      <c r="AS38" s="311"/>
      <c r="AT38" s="169"/>
      <c r="AU38" s="170"/>
      <c r="AV38" s="195"/>
      <c r="AW38" s="305"/>
      <c r="AX38" s="171"/>
      <c r="AY38" s="306"/>
      <c r="AZ38" s="331"/>
      <c r="BA38" s="332"/>
      <c r="BB38" s="332"/>
      <c r="BC38" s="326"/>
      <c r="BD38" s="326"/>
      <c r="BE38" s="326"/>
      <c r="BF38" s="326"/>
      <c r="BG38" s="167"/>
      <c r="BH38" s="240"/>
      <c r="BI38" s="240"/>
      <c r="BJ38" s="240"/>
      <c r="BK38" s="240"/>
      <c r="BL38" s="323"/>
      <c r="BM38" s="168"/>
      <c r="BN38" s="167"/>
      <c r="BO38" s="167"/>
      <c r="BP38" s="195"/>
      <c r="BQ38" s="438">
        <v>0</v>
      </c>
      <c r="BR38" s="435"/>
      <c r="BS38" s="436"/>
      <c r="BT38" s="436" t="s">
        <v>213</v>
      </c>
      <c r="BU38" s="437"/>
    </row>
    <row r="39" spans="1:73" s="42" customFormat="1" ht="24.95" customHeight="1" thickBot="1" x14ac:dyDescent="0.3">
      <c r="A39" s="228"/>
      <c r="B39" s="229"/>
      <c r="C39" s="172"/>
      <c r="D39" s="172"/>
      <c r="E39" s="162"/>
      <c r="F39" s="162"/>
      <c r="G39" s="161"/>
      <c r="H39" s="161"/>
      <c r="I39" s="290"/>
      <c r="J39" s="290"/>
      <c r="K39" s="427" t="str">
        <f t="shared" si="0"/>
        <v/>
      </c>
      <c r="L39" s="290"/>
      <c r="M39" s="290"/>
      <c r="N39" s="427" t="str">
        <f t="shared" si="1"/>
        <v/>
      </c>
      <c r="O39" s="290"/>
      <c r="P39" s="290"/>
      <c r="Q39" s="427" t="str">
        <f t="shared" si="2"/>
        <v/>
      </c>
      <c r="R39" s="290"/>
      <c r="S39" s="290"/>
      <c r="T39" s="162"/>
      <c r="U39" s="162"/>
      <c r="V39" s="162"/>
      <c r="W39" s="162"/>
      <c r="X39" s="162"/>
      <c r="Y39" s="162"/>
      <c r="Z39" s="314" t="str">
        <f t="shared" si="5"/>
        <v/>
      </c>
      <c r="AA39" s="314" t="str">
        <f t="shared" si="5"/>
        <v/>
      </c>
      <c r="AB39" s="313" t="str">
        <f t="shared" si="3"/>
        <v/>
      </c>
      <c r="AC39" s="162"/>
      <c r="AD39" s="162"/>
      <c r="AE39" s="183" t="str">
        <f t="shared" si="4"/>
        <v/>
      </c>
      <c r="AF39" s="161"/>
      <c r="AG39" s="161"/>
      <c r="AH39" s="127"/>
      <c r="AI39" s="161"/>
      <c r="AJ39" s="161"/>
      <c r="AK39" s="298"/>
      <c r="AL39" s="319"/>
      <c r="AM39" s="241"/>
      <c r="AN39" s="241"/>
      <c r="AO39" s="172"/>
      <c r="AP39" s="322"/>
      <c r="AQ39" s="322"/>
      <c r="AR39" s="322"/>
      <c r="AS39" s="312"/>
      <c r="AT39" s="174"/>
      <c r="AU39" s="175"/>
      <c r="AV39" s="302"/>
      <c r="AW39" s="308"/>
      <c r="AX39" s="176"/>
      <c r="AY39" s="309"/>
      <c r="AZ39" s="333"/>
      <c r="BA39" s="334"/>
      <c r="BB39" s="334"/>
      <c r="BC39" s="327"/>
      <c r="BD39" s="327"/>
      <c r="BE39" s="327"/>
      <c r="BF39" s="327"/>
      <c r="BG39" s="172"/>
      <c r="BH39" s="241"/>
      <c r="BI39" s="241"/>
      <c r="BJ39" s="241"/>
      <c r="BK39" s="241"/>
      <c r="BL39" s="324"/>
      <c r="BM39" s="173"/>
      <c r="BN39" s="172"/>
      <c r="BO39" s="172"/>
      <c r="BP39" s="302"/>
      <c r="BQ39" s="441"/>
      <c r="BR39" s="435"/>
      <c r="BS39" s="436"/>
      <c r="BT39" s="436" t="s">
        <v>213</v>
      </c>
      <c r="BU39" s="437" t="s">
        <v>213</v>
      </c>
    </row>
    <row r="40" spans="1:73" s="42" customFormat="1" ht="24.95" customHeight="1" thickBot="1" x14ac:dyDescent="0.3">
      <c r="A40" s="113" t="s">
        <v>11</v>
      </c>
      <c r="B40" s="251"/>
      <c r="C40" s="177">
        <f>IF(SUM(C9:C39)=0,"",SUM(C9:C39))</f>
        <v>391</v>
      </c>
      <c r="D40" s="177"/>
      <c r="E40" s="178"/>
      <c r="F40" s="178"/>
      <c r="G40" s="178"/>
      <c r="H40" s="178"/>
      <c r="I40" s="177"/>
      <c r="J40" s="177"/>
      <c r="K40" s="179"/>
      <c r="L40" s="177"/>
      <c r="M40" s="177"/>
      <c r="N40" s="179"/>
      <c r="O40" s="177"/>
      <c r="P40" s="177"/>
      <c r="Q40" s="180"/>
      <c r="R40" s="181"/>
      <c r="S40" s="181"/>
      <c r="T40" s="181"/>
      <c r="U40" s="181"/>
      <c r="V40" s="181"/>
      <c r="W40" s="181"/>
      <c r="X40" s="181"/>
      <c r="Y40" s="181"/>
      <c r="Z40" s="181"/>
      <c r="AA40" s="181"/>
      <c r="AB40" s="181"/>
      <c r="AC40" s="181"/>
      <c r="AD40" s="177"/>
      <c r="AE40" s="177"/>
      <c r="AF40" s="177"/>
      <c r="AG40" s="177"/>
      <c r="AH40" s="177"/>
      <c r="AI40" s="177"/>
      <c r="AJ40" s="177"/>
      <c r="AK40" s="177"/>
      <c r="AL40" s="177"/>
      <c r="AM40" s="177"/>
      <c r="AN40" s="177"/>
      <c r="AO40" s="177"/>
      <c r="AP40" s="177"/>
      <c r="AQ40" s="177"/>
      <c r="AR40" s="177"/>
      <c r="AS40" s="177"/>
      <c r="AT40" s="177"/>
      <c r="AU40" s="177"/>
      <c r="AV40" s="177"/>
      <c r="AW40" s="177">
        <f>SUM(AW9:AW39)</f>
        <v>0</v>
      </c>
      <c r="AX40" s="177">
        <f>SUM(AX9:AX39)</f>
        <v>0</v>
      </c>
      <c r="AY40" s="177">
        <f>SUM(AY9:AY39)</f>
        <v>0</v>
      </c>
      <c r="AZ40" s="182"/>
      <c r="BA40" s="182"/>
      <c r="BB40" s="177">
        <f>SUM(BB9:BB39)</f>
        <v>0</v>
      </c>
      <c r="BC40" s="182"/>
      <c r="BD40" s="182"/>
      <c r="BE40" s="182"/>
      <c r="BF40" s="442"/>
      <c r="BG40" s="443"/>
      <c r="BH40" s="443"/>
      <c r="BI40" s="443"/>
      <c r="BJ40" s="444"/>
      <c r="BK40" s="299"/>
      <c r="BL40" s="315"/>
      <c r="BM40" s="182"/>
      <c r="BN40" s="299"/>
      <c r="BO40" s="299"/>
      <c r="BP40" s="316"/>
      <c r="BQ40" s="177">
        <f>SUM(BQ9:BQ39)</f>
        <v>6</v>
      </c>
      <c r="BR40" s="177">
        <f>SUM(BR9:BR39)</f>
        <v>0</v>
      </c>
      <c r="BS40" s="177">
        <f>SUM(BS9:BS39)</f>
        <v>0</v>
      </c>
      <c r="BT40" s="177"/>
      <c r="BU40" s="177"/>
    </row>
    <row r="41" spans="1:73" s="42" customFormat="1" ht="24.95" customHeight="1" x14ac:dyDescent="0.25">
      <c r="A41" s="114" t="s">
        <v>12</v>
      </c>
      <c r="B41" s="252"/>
      <c r="C41" s="183">
        <f t="shared" ref="C41:AE41" si="6">IF(SUM(C9:C39)=0,"",AVERAGE(C9:C39))</f>
        <v>13.033333333333333</v>
      </c>
      <c r="D41" s="183" t="str">
        <f t="shared" si="6"/>
        <v/>
      </c>
      <c r="E41" s="184">
        <f t="shared" si="6"/>
        <v>7.4088888888888897</v>
      </c>
      <c r="F41" s="184">
        <f t="shared" si="6"/>
        <v>7.738888888888888</v>
      </c>
      <c r="G41" s="183">
        <f t="shared" si="6"/>
        <v>1580.1111111111111</v>
      </c>
      <c r="H41" s="183">
        <f t="shared" si="6"/>
        <v>1520.3333333333333</v>
      </c>
      <c r="I41" s="183">
        <f t="shared" si="6"/>
        <v>284</v>
      </c>
      <c r="J41" s="183">
        <f t="shared" si="6"/>
        <v>26.2</v>
      </c>
      <c r="K41" s="185">
        <f t="shared" si="6"/>
        <v>89.550972934721855</v>
      </c>
      <c r="L41" s="183">
        <f t="shared" si="6"/>
        <v>472.11111111111109</v>
      </c>
      <c r="M41" s="183">
        <f t="shared" si="6"/>
        <v>35.089999999999996</v>
      </c>
      <c r="N41" s="185">
        <f t="shared" si="6"/>
        <v>91.639124619534002</v>
      </c>
      <c r="O41" s="183">
        <f t="shared" si="6"/>
        <v>944</v>
      </c>
      <c r="P41" s="183">
        <f t="shared" si="6"/>
        <v>97.8</v>
      </c>
      <c r="Q41" s="185">
        <f t="shared" si="6"/>
        <v>88.467887618784545</v>
      </c>
      <c r="R41" s="185" t="str">
        <f t="shared" si="6"/>
        <v/>
      </c>
      <c r="S41" s="185" t="str">
        <f t="shared" si="6"/>
        <v/>
      </c>
      <c r="T41" s="185" t="str">
        <f t="shared" si="6"/>
        <v/>
      </c>
      <c r="U41" s="185" t="str">
        <f t="shared" si="6"/>
        <v/>
      </c>
      <c r="V41" s="184" t="str">
        <f t="shared" si="6"/>
        <v/>
      </c>
      <c r="W41" s="184" t="str">
        <f t="shared" si="6"/>
        <v/>
      </c>
      <c r="X41" s="184" t="str">
        <f t="shared" si="6"/>
        <v/>
      </c>
      <c r="Y41" s="184" t="str">
        <f t="shared" si="6"/>
        <v/>
      </c>
      <c r="Z41" s="185" t="str">
        <f t="shared" si="6"/>
        <v/>
      </c>
      <c r="AA41" s="185" t="str">
        <f t="shared" si="6"/>
        <v/>
      </c>
      <c r="AB41" s="185" t="str">
        <f t="shared" si="6"/>
        <v/>
      </c>
      <c r="AC41" s="185">
        <f t="shared" si="6"/>
        <v>6.8</v>
      </c>
      <c r="AD41" s="185">
        <f t="shared" si="6"/>
        <v>6.1</v>
      </c>
      <c r="AE41" s="185">
        <f t="shared" si="6"/>
        <v>10.294117647058826</v>
      </c>
      <c r="AF41" s="183"/>
      <c r="AG41" s="183"/>
      <c r="AH41" s="183"/>
      <c r="AI41" s="183"/>
      <c r="AJ41" s="183"/>
      <c r="AK41" s="183"/>
      <c r="AL41" s="185" t="str">
        <f t="shared" ref="AL41:AY41" si="7">IF(SUM(AL9:AL39)=0,"",AVERAGE(AL9:AL39))</f>
        <v/>
      </c>
      <c r="AM41" s="185" t="str">
        <f t="shared" si="7"/>
        <v/>
      </c>
      <c r="AN41" s="185" t="str">
        <f t="shared" si="7"/>
        <v/>
      </c>
      <c r="AO41" s="185" t="str">
        <f t="shared" si="7"/>
        <v/>
      </c>
      <c r="AP41" s="185" t="str">
        <f t="shared" si="7"/>
        <v/>
      </c>
      <c r="AQ41" s="185">
        <f t="shared" si="7"/>
        <v>172.75</v>
      </c>
      <c r="AR41" s="185">
        <f t="shared" si="7"/>
        <v>278.5</v>
      </c>
      <c r="AS41" s="185" t="str">
        <f t="shared" si="7"/>
        <v/>
      </c>
      <c r="AT41" s="185" t="str">
        <f t="shared" si="7"/>
        <v/>
      </c>
      <c r="AU41" s="185" t="str">
        <f t="shared" si="7"/>
        <v/>
      </c>
      <c r="AV41" s="185" t="str">
        <f t="shared" si="7"/>
        <v/>
      </c>
      <c r="AW41" s="185" t="str">
        <f t="shared" si="7"/>
        <v/>
      </c>
      <c r="AX41" s="185" t="str">
        <f t="shared" si="7"/>
        <v/>
      </c>
      <c r="AY41" s="185" t="str">
        <f t="shared" si="7"/>
        <v/>
      </c>
      <c r="AZ41" s="183"/>
      <c r="BA41" s="183"/>
      <c r="BB41" s="185" t="str">
        <f t="shared" ref="BB41" si="8">IF(SUM(BB9:BB39)=0,"",AVERAGE(BB9:BB39))</f>
        <v/>
      </c>
      <c r="BC41" s="183"/>
      <c r="BD41" s="183"/>
      <c r="BE41" s="183"/>
      <c r="BF41" s="445"/>
      <c r="BG41" s="445"/>
      <c r="BH41" s="445"/>
      <c r="BI41" s="445"/>
      <c r="BJ41" s="446"/>
      <c r="BK41" s="183"/>
      <c r="BL41" s="185"/>
      <c r="BM41" s="184"/>
      <c r="BN41" s="183"/>
      <c r="BO41" s="183"/>
      <c r="BP41" s="186"/>
      <c r="BQ41" s="185">
        <f t="shared" ref="BQ41:BU41" si="9">IF(SUM(BQ9:BQ39)=0,"",AVERAGE(BQ9:BQ39))</f>
        <v>0.2</v>
      </c>
      <c r="BR41" s="185" t="str">
        <f t="shared" si="9"/>
        <v/>
      </c>
      <c r="BS41" s="185" t="str">
        <f t="shared" si="9"/>
        <v/>
      </c>
      <c r="BT41" s="185" t="str">
        <f t="shared" si="9"/>
        <v/>
      </c>
      <c r="BU41" s="185" t="str">
        <f t="shared" si="9"/>
        <v/>
      </c>
    </row>
    <row r="42" spans="1:73" s="42" customFormat="1" ht="24.95" customHeight="1" x14ac:dyDescent="0.25">
      <c r="A42" s="115" t="s">
        <v>14</v>
      </c>
      <c r="B42" s="253"/>
      <c r="C42" s="187">
        <f>MIN(C9:C39)</f>
        <v>7</v>
      </c>
      <c r="D42" s="187">
        <f t="shared" ref="D42:AE42" si="10">MIN(D9:D39)</f>
        <v>0</v>
      </c>
      <c r="E42" s="188">
        <f t="shared" si="10"/>
        <v>7.2</v>
      </c>
      <c r="F42" s="188">
        <f t="shared" si="10"/>
        <v>7.63</v>
      </c>
      <c r="G42" s="187">
        <f t="shared" si="10"/>
        <v>30</v>
      </c>
      <c r="H42" s="187">
        <f t="shared" si="10"/>
        <v>1243</v>
      </c>
      <c r="I42" s="187">
        <f t="shared" si="10"/>
        <v>164</v>
      </c>
      <c r="J42" s="187">
        <f t="shared" si="10"/>
        <v>12</v>
      </c>
      <c r="K42" s="189">
        <f t="shared" si="10"/>
        <v>80.487804878048792</v>
      </c>
      <c r="L42" s="187">
        <f t="shared" si="10"/>
        <v>210</v>
      </c>
      <c r="M42" s="187">
        <f t="shared" si="10"/>
        <v>24.9</v>
      </c>
      <c r="N42" s="189">
        <f t="shared" si="10"/>
        <v>85.714285714285708</v>
      </c>
      <c r="O42" s="187">
        <f t="shared" si="10"/>
        <v>421</v>
      </c>
      <c r="P42" s="187">
        <f t="shared" si="10"/>
        <v>68</v>
      </c>
      <c r="Q42" s="189">
        <f t="shared" si="10"/>
        <v>80.52256532066508</v>
      </c>
      <c r="R42" s="189">
        <f t="shared" si="10"/>
        <v>0</v>
      </c>
      <c r="S42" s="189">
        <f t="shared" si="10"/>
        <v>0</v>
      </c>
      <c r="T42" s="189">
        <f t="shared" si="10"/>
        <v>0</v>
      </c>
      <c r="U42" s="189">
        <f t="shared" si="10"/>
        <v>0</v>
      </c>
      <c r="V42" s="188">
        <f t="shared" si="10"/>
        <v>0</v>
      </c>
      <c r="W42" s="188">
        <f t="shared" si="10"/>
        <v>0</v>
      </c>
      <c r="X42" s="188">
        <f t="shared" si="10"/>
        <v>0</v>
      </c>
      <c r="Y42" s="188">
        <f t="shared" si="10"/>
        <v>0</v>
      </c>
      <c r="Z42" s="189">
        <f t="shared" si="10"/>
        <v>0</v>
      </c>
      <c r="AA42" s="189">
        <f t="shared" si="10"/>
        <v>0</v>
      </c>
      <c r="AB42" s="189">
        <f t="shared" si="10"/>
        <v>0</v>
      </c>
      <c r="AC42" s="189">
        <f t="shared" si="10"/>
        <v>6.8</v>
      </c>
      <c r="AD42" s="189">
        <f>MAX(AD8:AD38)</f>
        <v>6.1</v>
      </c>
      <c r="AE42" s="189">
        <f t="shared" si="10"/>
        <v>10.294117647058826</v>
      </c>
      <c r="AF42" s="187"/>
      <c r="AG42" s="187"/>
      <c r="AH42" s="187"/>
      <c r="AI42" s="187"/>
      <c r="AJ42" s="187"/>
      <c r="AK42" s="187"/>
      <c r="AL42" s="189">
        <f t="shared" ref="AL42:AY42" si="11">MIN(AL9:AL39)</f>
        <v>0</v>
      </c>
      <c r="AM42" s="189">
        <f t="shared" si="11"/>
        <v>0</v>
      </c>
      <c r="AN42" s="189">
        <f t="shared" si="11"/>
        <v>0</v>
      </c>
      <c r="AO42" s="189">
        <f t="shared" si="11"/>
        <v>0</v>
      </c>
      <c r="AP42" s="189">
        <f t="shared" si="11"/>
        <v>0</v>
      </c>
      <c r="AQ42" s="189">
        <f t="shared" si="11"/>
        <v>112</v>
      </c>
      <c r="AR42" s="189">
        <f t="shared" si="11"/>
        <v>166</v>
      </c>
      <c r="AS42" s="189">
        <f t="shared" si="11"/>
        <v>0</v>
      </c>
      <c r="AT42" s="189">
        <f t="shared" si="11"/>
        <v>0</v>
      </c>
      <c r="AU42" s="189">
        <f t="shared" si="11"/>
        <v>0</v>
      </c>
      <c r="AV42" s="189">
        <f t="shared" si="11"/>
        <v>0</v>
      </c>
      <c r="AW42" s="189">
        <f t="shared" si="11"/>
        <v>0</v>
      </c>
      <c r="AX42" s="189">
        <f t="shared" si="11"/>
        <v>0</v>
      </c>
      <c r="AY42" s="189">
        <f t="shared" si="11"/>
        <v>0</v>
      </c>
      <c r="AZ42" s="187"/>
      <c r="BA42" s="187"/>
      <c r="BB42" s="189">
        <f t="shared" ref="BB42" si="12">MIN(BB9:BB39)</f>
        <v>0</v>
      </c>
      <c r="BC42" s="187"/>
      <c r="BD42" s="187"/>
      <c r="BE42" s="187"/>
      <c r="BF42" s="447"/>
      <c r="BG42" s="447"/>
      <c r="BH42" s="447"/>
      <c r="BI42" s="447"/>
      <c r="BJ42" s="448"/>
      <c r="BK42" s="187"/>
      <c r="BL42" s="189"/>
      <c r="BM42" s="188"/>
      <c r="BN42" s="187"/>
      <c r="BO42" s="187"/>
      <c r="BP42" s="190"/>
      <c r="BQ42" s="189">
        <f t="shared" ref="BQ42:BU42" si="13">MIN(BQ9:BQ39)</f>
        <v>0</v>
      </c>
      <c r="BR42" s="189">
        <f t="shared" si="13"/>
        <v>0</v>
      </c>
      <c r="BS42" s="189">
        <f t="shared" si="13"/>
        <v>0</v>
      </c>
      <c r="BT42" s="189">
        <f t="shared" si="13"/>
        <v>0</v>
      </c>
      <c r="BU42" s="189">
        <f t="shared" si="13"/>
        <v>0</v>
      </c>
    </row>
    <row r="43" spans="1:73" s="42" customFormat="1" ht="24.95" customHeight="1" thickBot="1" x14ac:dyDescent="0.3">
      <c r="A43" s="116" t="s">
        <v>13</v>
      </c>
      <c r="B43" s="254"/>
      <c r="C43" s="191">
        <f>MAX(C9:C39)</f>
        <v>24</v>
      </c>
      <c r="D43" s="191">
        <f t="shared" ref="D43:AE43" si="14">MAX(D9:D39)</f>
        <v>0</v>
      </c>
      <c r="E43" s="192">
        <f t="shared" si="14"/>
        <v>7.64</v>
      </c>
      <c r="F43" s="192">
        <f t="shared" si="14"/>
        <v>7.89</v>
      </c>
      <c r="G43" s="191">
        <f t="shared" si="14"/>
        <v>2167</v>
      </c>
      <c r="H43" s="191">
        <f t="shared" si="14"/>
        <v>1710</v>
      </c>
      <c r="I43" s="191">
        <f t="shared" si="14"/>
        <v>510</v>
      </c>
      <c r="J43" s="191">
        <f t="shared" si="14"/>
        <v>33</v>
      </c>
      <c r="K43" s="193">
        <f t="shared" si="14"/>
        <v>97.647058823529406</v>
      </c>
      <c r="L43" s="191">
        <f t="shared" si="14"/>
        <v>840</v>
      </c>
      <c r="M43" s="191">
        <f t="shared" si="14"/>
        <v>46</v>
      </c>
      <c r="N43" s="193">
        <f t="shared" si="14"/>
        <v>96.7578125</v>
      </c>
      <c r="O43" s="191">
        <f t="shared" si="14"/>
        <v>1679</v>
      </c>
      <c r="P43" s="191">
        <f t="shared" si="14"/>
        <v>123</v>
      </c>
      <c r="Q43" s="193">
        <f t="shared" si="14"/>
        <v>93.49804941482445</v>
      </c>
      <c r="R43" s="193">
        <f t="shared" si="14"/>
        <v>0</v>
      </c>
      <c r="S43" s="193">
        <f t="shared" si="14"/>
        <v>0</v>
      </c>
      <c r="T43" s="193">
        <f t="shared" si="14"/>
        <v>0</v>
      </c>
      <c r="U43" s="193">
        <f t="shared" si="14"/>
        <v>0</v>
      </c>
      <c r="V43" s="192">
        <f t="shared" si="14"/>
        <v>0</v>
      </c>
      <c r="W43" s="192">
        <f t="shared" si="14"/>
        <v>0</v>
      </c>
      <c r="X43" s="192">
        <f t="shared" si="14"/>
        <v>0</v>
      </c>
      <c r="Y43" s="192">
        <f t="shared" si="14"/>
        <v>0</v>
      </c>
      <c r="Z43" s="193">
        <f t="shared" si="14"/>
        <v>0</v>
      </c>
      <c r="AA43" s="193">
        <f t="shared" si="14"/>
        <v>0</v>
      </c>
      <c r="AB43" s="193">
        <f t="shared" si="14"/>
        <v>0</v>
      </c>
      <c r="AC43" s="193">
        <f t="shared" si="14"/>
        <v>6.8</v>
      </c>
      <c r="AD43" s="193">
        <f>MAX(AD9:AD39)</f>
        <v>6.1</v>
      </c>
      <c r="AE43" s="193">
        <f t="shared" si="14"/>
        <v>10.294117647058826</v>
      </c>
      <c r="AF43" s="191"/>
      <c r="AG43" s="191"/>
      <c r="AH43" s="191"/>
      <c r="AI43" s="191"/>
      <c r="AJ43" s="191"/>
      <c r="AK43" s="191"/>
      <c r="AL43" s="193">
        <f t="shared" ref="AL43:AY43" si="15">MAX(AL9:AL39)</f>
        <v>0</v>
      </c>
      <c r="AM43" s="193">
        <f t="shared" si="15"/>
        <v>0</v>
      </c>
      <c r="AN43" s="193">
        <f t="shared" si="15"/>
        <v>0</v>
      </c>
      <c r="AO43" s="193">
        <f t="shared" si="15"/>
        <v>0</v>
      </c>
      <c r="AP43" s="193">
        <f t="shared" si="15"/>
        <v>0</v>
      </c>
      <c r="AQ43" s="193">
        <f t="shared" si="15"/>
        <v>206</v>
      </c>
      <c r="AR43" s="193">
        <f t="shared" si="15"/>
        <v>576</v>
      </c>
      <c r="AS43" s="193">
        <f t="shared" si="15"/>
        <v>0</v>
      </c>
      <c r="AT43" s="193">
        <f t="shared" si="15"/>
        <v>0</v>
      </c>
      <c r="AU43" s="193">
        <f t="shared" si="15"/>
        <v>0</v>
      </c>
      <c r="AV43" s="193">
        <f t="shared" si="15"/>
        <v>0</v>
      </c>
      <c r="AW43" s="193">
        <f t="shared" si="15"/>
        <v>0</v>
      </c>
      <c r="AX43" s="193">
        <f t="shared" si="15"/>
        <v>0</v>
      </c>
      <c r="AY43" s="193">
        <f t="shared" si="15"/>
        <v>0</v>
      </c>
      <c r="AZ43" s="191"/>
      <c r="BA43" s="191"/>
      <c r="BB43" s="193">
        <f t="shared" ref="BB43" si="16">MAX(BB9:BB39)</f>
        <v>0</v>
      </c>
      <c r="BC43" s="191"/>
      <c r="BD43" s="191"/>
      <c r="BE43" s="191"/>
      <c r="BF43" s="449"/>
      <c r="BG43" s="449"/>
      <c r="BH43" s="449"/>
      <c r="BI43" s="449"/>
      <c r="BJ43" s="450"/>
      <c r="BK43" s="191"/>
      <c r="BL43" s="193"/>
      <c r="BM43" s="192"/>
      <c r="BN43" s="191"/>
      <c r="BO43" s="191"/>
      <c r="BP43" s="328"/>
      <c r="BQ43" s="193">
        <f t="shared" ref="BQ43:BU43" si="17">MAX(BQ9:BQ39)</f>
        <v>1</v>
      </c>
      <c r="BR43" s="193">
        <f t="shared" si="17"/>
        <v>0</v>
      </c>
      <c r="BS43" s="193">
        <f t="shared" si="17"/>
        <v>0</v>
      </c>
      <c r="BT43" s="193">
        <f t="shared" si="17"/>
        <v>0</v>
      </c>
      <c r="BU43" s="193">
        <f t="shared" si="17"/>
        <v>0</v>
      </c>
    </row>
    <row r="44" spans="1:73" s="42" customFormat="1" ht="24.95" customHeight="1" x14ac:dyDescent="0.25">
      <c r="A44" s="117" t="s">
        <v>54</v>
      </c>
      <c r="B44" s="255"/>
      <c r="C44" s="194"/>
      <c r="D44" s="45"/>
      <c r="E44" s="45"/>
      <c r="F44" s="45"/>
      <c r="G44" s="45"/>
      <c r="H44" s="45"/>
      <c r="I44" s="45"/>
      <c r="J44" s="45"/>
      <c r="K44" s="45"/>
      <c r="L44" s="45"/>
      <c r="M44" s="45"/>
      <c r="N44" s="45"/>
      <c r="O44" s="45"/>
      <c r="P44" s="45"/>
      <c r="Q44" s="45"/>
      <c r="R44" s="45"/>
      <c r="S44" s="45"/>
      <c r="T44" s="45"/>
      <c r="U44" s="45"/>
      <c r="V44" s="45"/>
      <c r="W44" s="45"/>
      <c r="X44" s="45"/>
      <c r="Y44" s="45"/>
      <c r="Z44" s="45"/>
      <c r="AA44" s="45"/>
      <c r="AB44" s="45"/>
      <c r="AC44" s="45"/>
      <c r="AD44" s="45"/>
      <c r="AE44" s="45"/>
      <c r="AF44" s="45"/>
      <c r="AG44" s="45"/>
      <c r="AH44" s="45"/>
      <c r="AI44" s="45"/>
      <c r="AJ44" s="45"/>
      <c r="AK44" s="45"/>
      <c r="AL44" s="242"/>
      <c r="AM44" s="242"/>
      <c r="AN44" s="242"/>
      <c r="AO44" s="45"/>
      <c r="AP44" s="45"/>
      <c r="AQ44" s="45"/>
      <c r="AR44" s="46"/>
      <c r="AS44" s="242"/>
      <c r="AT44" s="45"/>
      <c r="AU44" s="45"/>
      <c r="AV44" s="45"/>
      <c r="BG44" s="45"/>
      <c r="BH44" s="242"/>
      <c r="BI44" s="242"/>
      <c r="BJ44" s="242"/>
      <c r="BK44" s="242"/>
      <c r="BL44" s="45"/>
      <c r="BM44" s="45"/>
      <c r="BN44" s="45"/>
      <c r="BO44" s="45"/>
      <c r="BP44" s="45"/>
    </row>
    <row r="45" spans="1:73" s="42" customFormat="1" ht="24.95" customHeight="1" x14ac:dyDescent="0.25">
      <c r="A45" s="115" t="s">
        <v>55</v>
      </c>
      <c r="B45" s="256"/>
      <c r="C45" s="195"/>
      <c r="D45" s="47"/>
      <c r="E45" s="47"/>
      <c r="F45" s="47"/>
      <c r="G45" s="47"/>
      <c r="H45" s="47"/>
      <c r="I45" s="47"/>
      <c r="J45" s="47"/>
      <c r="K45" s="47"/>
      <c r="L45" s="47"/>
      <c r="M45" s="47"/>
      <c r="N45" s="47"/>
      <c r="O45" s="47"/>
      <c r="P45" s="47"/>
      <c r="Q45" s="47"/>
      <c r="R45" s="47"/>
      <c r="S45" s="47"/>
      <c r="T45" s="47"/>
      <c r="U45" s="47"/>
      <c r="V45" s="47"/>
      <c r="W45" s="47"/>
      <c r="X45" s="47"/>
      <c r="Y45" s="47"/>
      <c r="Z45" s="47"/>
      <c r="AA45" s="47"/>
      <c r="AB45" s="47"/>
      <c r="AC45" s="47"/>
      <c r="AD45" s="47"/>
      <c r="AE45" s="47"/>
      <c r="AF45" s="47"/>
      <c r="AG45" s="47"/>
      <c r="AH45" s="47"/>
      <c r="AI45" s="47"/>
      <c r="AJ45" s="47"/>
      <c r="AK45" s="47"/>
      <c r="AL45" s="243"/>
      <c r="AM45" s="243"/>
      <c r="AN45" s="243"/>
      <c r="AO45" s="47"/>
      <c r="AP45" s="47"/>
      <c r="AQ45" s="47"/>
      <c r="AR45" s="47"/>
      <c r="AS45" s="243"/>
      <c r="AT45" s="47"/>
      <c r="AU45" s="47"/>
      <c r="AV45" s="47"/>
      <c r="BG45" s="47"/>
      <c r="BH45" s="243"/>
      <c r="BI45" s="243"/>
      <c r="BJ45" s="243"/>
      <c r="BK45" s="243"/>
      <c r="BL45" s="47"/>
      <c r="BM45" s="47"/>
      <c r="BN45" s="47"/>
      <c r="BO45" s="47"/>
      <c r="BP45" s="47"/>
    </row>
    <row r="46" spans="1:73" s="42" customFormat="1" ht="24.95" customHeight="1" x14ac:dyDescent="0.25">
      <c r="A46" s="115" t="s">
        <v>56</v>
      </c>
      <c r="B46" s="257"/>
      <c r="C46" s="195"/>
      <c r="D46" s="47"/>
      <c r="E46" s="47"/>
      <c r="F46" s="47"/>
      <c r="G46" s="47"/>
      <c r="H46" s="47"/>
      <c r="I46" s="47"/>
      <c r="J46" s="47"/>
      <c r="K46" s="47"/>
      <c r="L46" s="47"/>
      <c r="M46" s="47"/>
      <c r="N46" s="47"/>
      <c r="O46" s="47"/>
      <c r="P46" s="47"/>
      <c r="Q46" s="47"/>
      <c r="R46" s="47"/>
      <c r="S46" s="47"/>
      <c r="T46" s="47"/>
      <c r="U46" s="47"/>
      <c r="V46" s="47"/>
      <c r="W46" s="47"/>
      <c r="X46" s="47"/>
      <c r="Y46" s="47"/>
      <c r="Z46" s="47"/>
      <c r="AA46" s="47"/>
      <c r="AB46" s="47"/>
      <c r="AC46" s="47"/>
      <c r="AD46" s="47"/>
      <c r="AE46" s="47"/>
      <c r="AF46" s="47"/>
      <c r="AG46" s="47"/>
      <c r="AH46" s="47"/>
      <c r="AI46" s="47"/>
      <c r="AJ46" s="47"/>
      <c r="AK46" s="47"/>
      <c r="AL46" s="243"/>
      <c r="AM46" s="243"/>
      <c r="AN46" s="243"/>
      <c r="AO46" s="47"/>
      <c r="AP46" s="47"/>
      <c r="AQ46" s="47"/>
      <c r="AR46" s="47"/>
      <c r="AS46" s="243"/>
      <c r="AT46" s="47"/>
      <c r="AU46" s="47"/>
      <c r="AV46" s="47"/>
      <c r="BG46" s="47"/>
      <c r="BH46" s="243"/>
      <c r="BI46" s="243"/>
      <c r="BJ46" s="243"/>
      <c r="BK46" s="243"/>
      <c r="BL46" s="47"/>
      <c r="BM46" s="47"/>
      <c r="BN46" s="47"/>
      <c r="BO46" s="47"/>
      <c r="BP46" s="47"/>
    </row>
    <row r="47" spans="1:73" s="42" customFormat="1" ht="24.95" customHeight="1" x14ac:dyDescent="0.25">
      <c r="A47" s="118" t="s">
        <v>57</v>
      </c>
      <c r="B47" s="256"/>
      <c r="C47" s="195"/>
      <c r="D47" s="47"/>
      <c r="E47" s="47"/>
      <c r="F47" s="47"/>
      <c r="G47" s="47"/>
      <c r="H47" s="47"/>
      <c r="I47" s="47"/>
      <c r="J47" s="47"/>
      <c r="K47" s="47"/>
      <c r="L47" s="47"/>
      <c r="M47" s="47"/>
      <c r="N47" s="47"/>
      <c r="O47" s="47"/>
      <c r="P47" s="47"/>
      <c r="Q47" s="47"/>
      <c r="R47" s="47"/>
      <c r="S47" s="47"/>
      <c r="T47" s="47"/>
      <c r="U47" s="47"/>
      <c r="V47" s="47"/>
      <c r="W47" s="47"/>
      <c r="X47" s="47"/>
      <c r="Y47" s="47"/>
      <c r="Z47" s="47"/>
      <c r="AA47" s="47"/>
      <c r="AB47" s="47"/>
      <c r="AC47" s="47"/>
      <c r="AD47" s="47"/>
      <c r="AE47" s="47"/>
      <c r="AF47" s="47"/>
      <c r="AG47" s="47"/>
      <c r="AH47" s="47"/>
      <c r="AI47" s="47"/>
      <c r="AJ47" s="47"/>
      <c r="AK47" s="47"/>
      <c r="AL47" s="243"/>
      <c r="AM47" s="243"/>
      <c r="AN47" s="243"/>
      <c r="AO47" s="47"/>
      <c r="AP47" s="47"/>
      <c r="AQ47" s="47"/>
      <c r="AR47" s="47"/>
      <c r="AS47" s="243"/>
      <c r="AT47" s="47"/>
      <c r="AU47" s="47"/>
      <c r="AV47" s="47"/>
      <c r="BG47" s="47"/>
      <c r="BH47" s="243"/>
      <c r="BI47" s="243"/>
      <c r="BJ47" s="243"/>
      <c r="BK47" s="243"/>
      <c r="BL47" s="47"/>
      <c r="BM47" s="47"/>
      <c r="BN47" s="47"/>
      <c r="BO47" s="47"/>
      <c r="BP47" s="47"/>
    </row>
    <row r="48" spans="1:73" s="42" customFormat="1" ht="24.95" customHeight="1" thickBot="1" x14ac:dyDescent="0.3">
      <c r="A48" s="588" t="s">
        <v>11</v>
      </c>
      <c r="B48" s="589"/>
      <c r="C48" s="196"/>
      <c r="D48" s="47"/>
      <c r="E48" s="47"/>
      <c r="F48" s="47"/>
      <c r="G48" s="47"/>
      <c r="H48" s="47"/>
      <c r="I48" s="47"/>
      <c r="J48" s="47"/>
      <c r="K48" s="47"/>
      <c r="L48" s="47"/>
      <c r="M48" s="47"/>
      <c r="N48" s="47"/>
      <c r="O48" s="47"/>
      <c r="P48" s="47"/>
      <c r="Q48" s="47"/>
      <c r="R48" s="47"/>
      <c r="S48" s="47"/>
      <c r="T48" s="47"/>
      <c r="U48" s="47"/>
      <c r="V48" s="47"/>
      <c r="W48" s="47"/>
      <c r="X48" s="47"/>
      <c r="Y48" s="47"/>
      <c r="Z48" s="47"/>
      <c r="AA48" s="47"/>
      <c r="AB48" s="47"/>
      <c r="AC48" s="47"/>
      <c r="AD48" s="47"/>
      <c r="AE48" s="47"/>
      <c r="AF48" s="47"/>
      <c r="AG48" s="47"/>
      <c r="AH48" s="47"/>
      <c r="AI48" s="47"/>
      <c r="AJ48" s="47"/>
      <c r="AK48" s="47"/>
      <c r="AL48" s="243"/>
      <c r="AM48" s="243"/>
      <c r="AN48" s="243"/>
      <c r="AO48" s="47"/>
      <c r="AP48" s="47"/>
      <c r="AQ48" s="47"/>
      <c r="AR48" s="47"/>
      <c r="AS48" s="243"/>
      <c r="AT48" s="47"/>
      <c r="AU48" s="47"/>
      <c r="AV48" s="48"/>
      <c r="BG48" s="48"/>
      <c r="BH48" s="244"/>
      <c r="BI48" s="244"/>
      <c r="BJ48" s="244"/>
      <c r="BK48" s="244"/>
      <c r="BL48" s="48"/>
      <c r="BM48" s="48"/>
      <c r="BN48" s="48"/>
      <c r="BO48" s="48"/>
      <c r="BP48" s="48"/>
    </row>
    <row r="49" spans="1:29" x14ac:dyDescent="0.3">
      <c r="A49" s="108"/>
      <c r="B49" s="109"/>
      <c r="C49" s="34"/>
      <c r="D49" s="34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</row>
    <row r="50" spans="1:29" x14ac:dyDescent="0.3">
      <c r="A50" s="110"/>
      <c r="B50" s="111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</row>
    <row r="51" spans="1:29" ht="12.4" customHeight="1" x14ac:dyDescent="0.3">
      <c r="A51" s="110"/>
      <c r="B51" s="111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</row>
    <row r="52" spans="1:29" x14ac:dyDescent="0.3">
      <c r="A52" s="109"/>
      <c r="B52" s="109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</row>
  </sheetData>
  <sheetProtection insertColumns="0" insertRows="0"/>
  <mergeCells count="100">
    <mergeCell ref="A48:B48"/>
    <mergeCell ref="E4:F4"/>
    <mergeCell ref="E5:F5"/>
    <mergeCell ref="BG7:BG8"/>
    <mergeCell ref="BL7:BL8"/>
    <mergeCell ref="AU7:AU8"/>
    <mergeCell ref="AV7:AV8"/>
    <mergeCell ref="AW7:AW8"/>
    <mergeCell ref="AX7:AX8"/>
    <mergeCell ref="AY7:AY8"/>
    <mergeCell ref="AZ7:AZ8"/>
    <mergeCell ref="AL7:AL8"/>
    <mergeCell ref="AP7:AP8"/>
    <mergeCell ref="AQ7:AQ8"/>
    <mergeCell ref="AR7:AR8"/>
    <mergeCell ref="AS7:AS8"/>
    <mergeCell ref="BM7:BM8"/>
    <mergeCell ref="BN7:BN8"/>
    <mergeCell ref="BO7:BO8"/>
    <mergeCell ref="BP7:BP8"/>
    <mergeCell ref="BA7:BA8"/>
    <mergeCell ref="BB7:BB8"/>
    <mergeCell ref="BC7:BC8"/>
    <mergeCell ref="BD7:BD8"/>
    <mergeCell ref="BE7:BE8"/>
    <mergeCell ref="BF7:BF8"/>
    <mergeCell ref="AB7:AB8"/>
    <mergeCell ref="AT7:AT8"/>
    <mergeCell ref="AD7:AD8"/>
    <mergeCell ref="AE7:AE8"/>
    <mergeCell ref="AH7:AH8"/>
    <mergeCell ref="AI7:AI8"/>
    <mergeCell ref="AJ7:AJ8"/>
    <mergeCell ref="AK7:AK8"/>
    <mergeCell ref="L7:L8"/>
    <mergeCell ref="M7:M8"/>
    <mergeCell ref="N7:N8"/>
    <mergeCell ref="O7:O8"/>
    <mergeCell ref="P7:P8"/>
    <mergeCell ref="Q7:Q8"/>
    <mergeCell ref="AT5:AT6"/>
    <mergeCell ref="AU5:AU6"/>
    <mergeCell ref="AV5:AV6"/>
    <mergeCell ref="BC5:BF5"/>
    <mergeCell ref="AC7:AC8"/>
    <mergeCell ref="R7:R8"/>
    <mergeCell ref="S7:S8"/>
    <mergeCell ref="T7:T8"/>
    <mergeCell ref="U7:U8"/>
    <mergeCell ref="V7:V8"/>
    <mergeCell ref="W7:W8"/>
    <mergeCell ref="X7:X8"/>
    <mergeCell ref="Y7:Y8"/>
    <mergeCell ref="Z7:Z8"/>
    <mergeCell ref="AA7:AA8"/>
    <mergeCell ref="A7:A8"/>
    <mergeCell ref="E7:E8"/>
    <mergeCell ref="F7:F8"/>
    <mergeCell ref="I7:I8"/>
    <mergeCell ref="J7:J8"/>
    <mergeCell ref="K7:K8"/>
    <mergeCell ref="BC4:BF4"/>
    <mergeCell ref="BG4:BP4"/>
    <mergeCell ref="G5:H5"/>
    <mergeCell ref="I5:J5"/>
    <mergeCell ref="L5:M5"/>
    <mergeCell ref="O5:P5"/>
    <mergeCell ref="R5:S5"/>
    <mergeCell ref="T5:U5"/>
    <mergeCell ref="V5:W5"/>
    <mergeCell ref="X5:Y5"/>
    <mergeCell ref="X4:Y4"/>
    <mergeCell ref="Z4:AB4"/>
    <mergeCell ref="AC4:AE4"/>
    <mergeCell ref="AJ4:AJ5"/>
    <mergeCell ref="AK4:AK5"/>
    <mergeCell ref="AQ4:AR4"/>
    <mergeCell ref="Z5:AA5"/>
    <mergeCell ref="AC5:AD5"/>
    <mergeCell ref="AZ3:BP3"/>
    <mergeCell ref="A4:B4"/>
    <mergeCell ref="G4:H4"/>
    <mergeCell ref="I4:K4"/>
    <mergeCell ref="L4:N4"/>
    <mergeCell ref="O4:Q4"/>
    <mergeCell ref="R4:S4"/>
    <mergeCell ref="T4:U4"/>
    <mergeCell ref="V4:W4"/>
    <mergeCell ref="E3:AS3"/>
    <mergeCell ref="A1:B1"/>
    <mergeCell ref="C1:Q1"/>
    <mergeCell ref="S1:AL1"/>
    <mergeCell ref="A2:C2"/>
    <mergeCell ref="E2:I2"/>
    <mergeCell ref="BR4:BU4"/>
    <mergeCell ref="BQ7:BQ8"/>
    <mergeCell ref="BR7:BR8"/>
    <mergeCell ref="BS7:BS8"/>
    <mergeCell ref="BT7:BT8"/>
    <mergeCell ref="BU7:BU8"/>
  </mergeCells>
  <conditionalFormatting sqref="E9:AK39">
    <cfRule type="expression" dxfId="3" priority="1">
      <formula>IF(AND($AI9="H",$AH9="B"),1,0)</formula>
    </cfRule>
    <cfRule type="expression" dxfId="2" priority="2">
      <formula>IF($AI9="H",1,0)</formula>
    </cfRule>
  </conditionalFormatting>
  <dataValidations count="3">
    <dataValidation type="list" allowBlank="1" showInputMessage="1" showErrorMessage="1" sqref="AH9:AH39" xr:uid="{6EBF32D7-619E-4524-833B-B87840B6B929}">
      <formula1>"P,I,B"</formula1>
    </dataValidation>
    <dataValidation type="list" allowBlank="1" showInputMessage="1" showErrorMessage="1" sqref="AI9:AI39" xr:uid="{2012D2A1-8A36-4B75-A6E3-C94BF7D65C0E}">
      <formula1>"H,NH"</formula1>
    </dataValidation>
    <dataValidation type="list" allowBlank="1" showInputMessage="1" showErrorMessage="1" sqref="AJ9:AK39" xr:uid="{0164A3B7-40E4-4D66-8967-FAEE8208B121}">
      <formula1>"Si,No"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D06455-CFA3-4E04-97B0-CAE72863EFDA}">
  <sheetPr>
    <pageSetUpPr fitToPage="1"/>
  </sheetPr>
  <dimension ref="A1:JD52"/>
  <sheetViews>
    <sheetView zoomScale="55" zoomScaleNormal="55" workbookViewId="0">
      <selection activeCell="S15" sqref="S15"/>
    </sheetView>
  </sheetViews>
  <sheetFormatPr baseColWidth="10" defaultColWidth="11.42578125" defaultRowHeight="16.5" x14ac:dyDescent="0.3"/>
  <cols>
    <col min="1" max="1" width="13.7109375" style="112" customWidth="1"/>
    <col min="2" max="2" width="10.28515625" style="112" customWidth="1"/>
    <col min="3" max="4" width="14.42578125" style="4" customWidth="1"/>
    <col min="5" max="6" width="8.7109375" style="3" customWidth="1"/>
    <col min="7" max="8" width="12.28515625" style="3" customWidth="1"/>
    <col min="9" max="30" width="8.7109375" style="3" customWidth="1"/>
    <col min="31" max="31" width="10" style="3" customWidth="1"/>
    <col min="32" max="32" width="13.140625" style="3" customWidth="1"/>
    <col min="33" max="33" width="16.140625" style="3" customWidth="1"/>
    <col min="34" max="34" width="16.7109375" style="3" customWidth="1"/>
    <col min="35" max="35" width="27.85546875" style="3" customWidth="1"/>
    <col min="36" max="36" width="16.42578125" style="3" customWidth="1"/>
    <col min="37" max="37" width="16.28515625" style="3" customWidth="1"/>
    <col min="38" max="40" width="13.28515625" style="237" customWidth="1"/>
    <col min="41" max="41" width="13.28515625" style="3" customWidth="1"/>
    <col min="42" max="43" width="12.28515625" style="3" customWidth="1"/>
    <col min="44" max="44" width="13" style="3" customWidth="1"/>
    <col min="45" max="45" width="11.7109375" style="237" customWidth="1"/>
    <col min="46" max="46" width="10.42578125" style="3" customWidth="1"/>
    <col min="47" max="47" width="10.28515625" style="3" customWidth="1"/>
    <col min="48" max="48" width="11.140625" style="3" customWidth="1"/>
    <col min="49" max="54" width="18.7109375" style="3" customWidth="1"/>
    <col min="55" max="55" width="12.7109375" style="3" customWidth="1"/>
    <col min="56" max="56" width="13.7109375" style="3" customWidth="1"/>
    <col min="57" max="57" width="13.42578125" style="3" customWidth="1"/>
    <col min="58" max="58" width="12.28515625" style="3" customWidth="1"/>
    <col min="59" max="59" width="18.28515625" style="3" customWidth="1"/>
    <col min="60" max="62" width="18.28515625" style="237" customWidth="1"/>
    <col min="63" max="63" width="16.85546875" style="237" customWidth="1"/>
    <col min="64" max="64" width="11.140625" style="3" customWidth="1"/>
    <col min="65" max="65" width="17.7109375" style="3" customWidth="1"/>
    <col min="66" max="66" width="16.5703125" style="3" customWidth="1"/>
    <col min="67" max="67" width="14.85546875" style="3" customWidth="1"/>
    <col min="68" max="68" width="16.5703125" style="3" customWidth="1"/>
    <col min="69" max="16384" width="11.42578125" style="3"/>
  </cols>
  <sheetData>
    <row r="1" spans="1:264" s="44" customFormat="1" ht="21" customHeight="1" x14ac:dyDescent="0.25">
      <c r="A1" s="594" t="s">
        <v>60</v>
      </c>
      <c r="B1" s="594"/>
      <c r="C1" s="595" t="str">
        <f>setembre!C1</f>
        <v>TORROJA DEL PIORAT</v>
      </c>
      <c r="D1" s="595"/>
      <c r="E1" s="595"/>
      <c r="F1" s="595"/>
      <c r="G1" s="595"/>
      <c r="H1" s="595"/>
      <c r="I1" s="595"/>
      <c r="J1" s="595"/>
      <c r="K1" s="595"/>
      <c r="L1" s="595"/>
      <c r="M1" s="595"/>
      <c r="N1" s="595"/>
      <c r="O1" s="595"/>
      <c r="P1" s="595"/>
      <c r="Q1" s="595"/>
      <c r="R1" s="248"/>
      <c r="S1" s="596" t="s">
        <v>73</v>
      </c>
      <c r="T1" s="596"/>
      <c r="U1" s="596"/>
      <c r="V1" s="596"/>
      <c r="W1" s="596"/>
      <c r="X1" s="596"/>
      <c r="Y1" s="596"/>
      <c r="Z1" s="596"/>
      <c r="AA1" s="596"/>
      <c r="AB1" s="596"/>
      <c r="AC1" s="596"/>
      <c r="AD1" s="596"/>
      <c r="AE1" s="596"/>
      <c r="AF1" s="596"/>
      <c r="AG1" s="596"/>
      <c r="AH1" s="596"/>
      <c r="AI1" s="596"/>
      <c r="AJ1" s="596"/>
      <c r="AK1" s="596"/>
      <c r="AL1" s="596"/>
      <c r="AM1" s="54"/>
      <c r="AN1" s="54"/>
      <c r="AO1" s="54"/>
      <c r="AP1" s="248"/>
      <c r="AQ1" s="53"/>
      <c r="AS1" s="235"/>
      <c r="BG1" s="54"/>
      <c r="BH1" s="238"/>
      <c r="BI1" s="238"/>
      <c r="BJ1" s="238"/>
      <c r="BK1" s="238"/>
      <c r="BL1" s="54"/>
      <c r="BM1" s="54"/>
      <c r="BN1" s="54"/>
      <c r="BO1" s="54"/>
      <c r="BP1" s="54"/>
    </row>
    <row r="2" spans="1:264" s="44" customFormat="1" ht="21" customHeight="1" thickBot="1" x14ac:dyDescent="0.3">
      <c r="A2" s="596" t="s">
        <v>96</v>
      </c>
      <c r="B2" s="596"/>
      <c r="C2" s="596"/>
      <c r="D2" s="54"/>
      <c r="E2" s="597" t="s">
        <v>170</v>
      </c>
      <c r="F2" s="597"/>
      <c r="G2" s="597"/>
      <c r="H2" s="597"/>
      <c r="I2" s="597"/>
      <c r="J2" s="53"/>
      <c r="K2" s="53"/>
      <c r="L2" s="53"/>
      <c r="M2" s="53"/>
      <c r="N2" s="53"/>
      <c r="O2" s="53"/>
      <c r="P2" s="53"/>
      <c r="Q2" s="53"/>
      <c r="R2" s="248"/>
      <c r="S2" s="54"/>
      <c r="T2" s="54"/>
      <c r="U2" s="54"/>
      <c r="V2" s="54"/>
      <c r="W2" s="54"/>
      <c r="X2" s="54"/>
      <c r="Y2" s="54"/>
      <c r="Z2" s="54"/>
      <c r="AA2" s="54"/>
      <c r="AB2" s="54"/>
      <c r="AC2" s="54"/>
      <c r="AD2" s="54"/>
      <c r="AE2" s="54"/>
      <c r="AF2" s="54"/>
      <c r="AG2" s="54"/>
      <c r="AH2" s="54"/>
      <c r="AI2" s="54"/>
      <c r="AJ2" s="54"/>
      <c r="AK2" s="54"/>
      <c r="AL2" s="238"/>
      <c r="AM2" s="238"/>
      <c r="AN2" s="238"/>
      <c r="AO2" s="54"/>
      <c r="AP2" s="248"/>
      <c r="AQ2" s="53"/>
      <c r="AR2" s="54"/>
      <c r="AS2" s="238"/>
      <c r="AT2" s="54"/>
      <c r="AU2" s="54"/>
      <c r="AV2" s="54"/>
      <c r="BG2" s="54"/>
      <c r="BH2" s="238"/>
      <c r="BI2" s="238"/>
      <c r="BJ2" s="238"/>
      <c r="BK2" s="238"/>
      <c r="BL2" s="54"/>
      <c r="BM2" s="54"/>
      <c r="BN2" s="54"/>
      <c r="BO2" s="54"/>
      <c r="BP2" s="54"/>
    </row>
    <row r="3" spans="1:264" s="42" customFormat="1" ht="18.600000000000001" customHeight="1" thickBot="1" x14ac:dyDescent="0.3">
      <c r="A3" s="95"/>
      <c r="B3" s="95"/>
      <c r="C3" s="43"/>
      <c r="D3" s="43"/>
      <c r="E3" s="572" t="s">
        <v>36</v>
      </c>
      <c r="F3" s="573"/>
      <c r="G3" s="573"/>
      <c r="H3" s="573"/>
      <c r="I3" s="573"/>
      <c r="J3" s="573"/>
      <c r="K3" s="573"/>
      <c r="L3" s="573"/>
      <c r="M3" s="573"/>
      <c r="N3" s="573"/>
      <c r="O3" s="573"/>
      <c r="P3" s="573"/>
      <c r="Q3" s="573"/>
      <c r="R3" s="573"/>
      <c r="S3" s="573"/>
      <c r="T3" s="573"/>
      <c r="U3" s="573"/>
      <c r="V3" s="573"/>
      <c r="W3" s="573"/>
      <c r="X3" s="573"/>
      <c r="Y3" s="573"/>
      <c r="Z3" s="573"/>
      <c r="AA3" s="573"/>
      <c r="AB3" s="573"/>
      <c r="AC3" s="573"/>
      <c r="AD3" s="573"/>
      <c r="AE3" s="573"/>
      <c r="AF3" s="573"/>
      <c r="AG3" s="573"/>
      <c r="AH3" s="573"/>
      <c r="AI3" s="573"/>
      <c r="AJ3" s="573"/>
      <c r="AK3" s="573"/>
      <c r="AL3" s="573"/>
      <c r="AM3" s="573"/>
      <c r="AN3" s="573"/>
      <c r="AO3" s="573"/>
      <c r="AP3" s="573"/>
      <c r="AQ3" s="573"/>
      <c r="AR3" s="573"/>
      <c r="AS3" s="573"/>
      <c r="AT3" s="129"/>
      <c r="AU3" s="129"/>
      <c r="AV3" s="129"/>
      <c r="AW3" s="129"/>
      <c r="AX3" s="129"/>
      <c r="AY3" s="129"/>
      <c r="AZ3" s="549" t="s">
        <v>37</v>
      </c>
      <c r="BA3" s="550"/>
      <c r="BB3" s="550"/>
      <c r="BC3" s="551"/>
      <c r="BD3" s="551"/>
      <c r="BE3" s="551"/>
      <c r="BF3" s="551"/>
      <c r="BG3" s="550"/>
      <c r="BH3" s="550"/>
      <c r="BI3" s="550"/>
      <c r="BJ3" s="550"/>
      <c r="BK3" s="550"/>
      <c r="BL3" s="550"/>
      <c r="BM3" s="550"/>
      <c r="BN3" s="550"/>
      <c r="BO3" s="550"/>
      <c r="BP3" s="552"/>
    </row>
    <row r="4" spans="1:264" s="95" customFormat="1" ht="67.900000000000006" customHeight="1" thickBot="1" x14ac:dyDescent="0.4">
      <c r="A4" s="592" t="s">
        <v>38</v>
      </c>
      <c r="B4" s="593"/>
      <c r="C4" s="103" t="s">
        <v>100</v>
      </c>
      <c r="D4" s="103" t="s">
        <v>130</v>
      </c>
      <c r="E4" s="581" t="s">
        <v>129</v>
      </c>
      <c r="F4" s="583"/>
      <c r="G4" s="581" t="s">
        <v>200</v>
      </c>
      <c r="H4" s="583"/>
      <c r="I4" s="581" t="s">
        <v>39</v>
      </c>
      <c r="J4" s="582"/>
      <c r="K4" s="583"/>
      <c r="L4" s="581" t="s">
        <v>123</v>
      </c>
      <c r="M4" s="582"/>
      <c r="N4" s="583"/>
      <c r="O4" s="569" t="s">
        <v>3</v>
      </c>
      <c r="P4" s="570"/>
      <c r="Q4" s="571"/>
      <c r="R4" s="598" t="s">
        <v>10</v>
      </c>
      <c r="S4" s="599"/>
      <c r="T4" s="598" t="s">
        <v>126</v>
      </c>
      <c r="U4" s="599"/>
      <c r="V4" s="598" t="s">
        <v>124</v>
      </c>
      <c r="W4" s="599"/>
      <c r="X4" s="598" t="s">
        <v>125</v>
      </c>
      <c r="Y4" s="599"/>
      <c r="Z4" s="598" t="s">
        <v>15</v>
      </c>
      <c r="AA4" s="600"/>
      <c r="AB4" s="599"/>
      <c r="AC4" s="598" t="s">
        <v>16</v>
      </c>
      <c r="AD4" s="600"/>
      <c r="AE4" s="599"/>
      <c r="AF4" s="282" t="s">
        <v>142</v>
      </c>
      <c r="AG4" s="131" t="s">
        <v>178</v>
      </c>
      <c r="AH4" s="94" t="s">
        <v>198</v>
      </c>
      <c r="AI4" s="97" t="s">
        <v>199</v>
      </c>
      <c r="AJ4" s="601" t="s">
        <v>177</v>
      </c>
      <c r="AK4" s="566" t="s">
        <v>74</v>
      </c>
      <c r="AL4" s="284" t="s">
        <v>190</v>
      </c>
      <c r="AM4" s="284" t="s">
        <v>197</v>
      </c>
      <c r="AN4" s="284" t="s">
        <v>196</v>
      </c>
      <c r="AO4" s="284" t="s">
        <v>40</v>
      </c>
      <c r="AP4" s="259" t="s">
        <v>41</v>
      </c>
      <c r="AQ4" s="578" t="s">
        <v>17</v>
      </c>
      <c r="AR4" s="579"/>
      <c r="AS4" s="288" t="s">
        <v>155</v>
      </c>
      <c r="AT4" s="259" t="s">
        <v>20</v>
      </c>
      <c r="AU4" s="259" t="s">
        <v>21</v>
      </c>
      <c r="AV4" s="300" t="s">
        <v>42</v>
      </c>
      <c r="AW4" s="123" t="s">
        <v>192</v>
      </c>
      <c r="AX4" s="123" t="s">
        <v>193</v>
      </c>
      <c r="AY4" s="123" t="s">
        <v>194</v>
      </c>
      <c r="AZ4" s="125" t="s">
        <v>195</v>
      </c>
      <c r="BA4" s="124" t="s">
        <v>148</v>
      </c>
      <c r="BB4" s="124" t="s">
        <v>149</v>
      </c>
      <c r="BC4" s="574" t="s">
        <v>154</v>
      </c>
      <c r="BD4" s="575"/>
      <c r="BE4" s="576"/>
      <c r="BF4" s="577"/>
      <c r="BG4" s="547" t="s">
        <v>81</v>
      </c>
      <c r="BH4" s="547"/>
      <c r="BI4" s="547"/>
      <c r="BJ4" s="547"/>
      <c r="BK4" s="547"/>
      <c r="BL4" s="547"/>
      <c r="BM4" s="547"/>
      <c r="BN4" s="547"/>
      <c r="BO4" s="547"/>
      <c r="BP4" s="548"/>
      <c r="BQ4" s="428" t="s">
        <v>218</v>
      </c>
      <c r="BR4" s="607" t="s">
        <v>219</v>
      </c>
      <c r="BS4" s="608"/>
      <c r="BT4" s="608"/>
      <c r="BU4" s="609"/>
    </row>
    <row r="5" spans="1:264" s="95" customFormat="1" ht="58.15" customHeight="1" thickBot="1" x14ac:dyDescent="0.4">
      <c r="A5" s="104"/>
      <c r="B5" s="249"/>
      <c r="C5" s="105" t="s">
        <v>122</v>
      </c>
      <c r="D5" s="105" t="s">
        <v>122</v>
      </c>
      <c r="E5" s="555"/>
      <c r="F5" s="591"/>
      <c r="G5" s="555" t="s">
        <v>82</v>
      </c>
      <c r="H5" s="591"/>
      <c r="I5" s="555" t="s">
        <v>8</v>
      </c>
      <c r="J5" s="556"/>
      <c r="K5" s="279" t="s">
        <v>9</v>
      </c>
      <c r="L5" s="555" t="s">
        <v>201</v>
      </c>
      <c r="M5" s="556"/>
      <c r="N5" s="279" t="s">
        <v>9</v>
      </c>
      <c r="O5" s="555" t="s">
        <v>201</v>
      </c>
      <c r="P5" s="556"/>
      <c r="Q5" s="279" t="s">
        <v>9</v>
      </c>
      <c r="R5" s="564" t="s">
        <v>34</v>
      </c>
      <c r="S5" s="565"/>
      <c r="T5" s="564" t="s">
        <v>34</v>
      </c>
      <c r="U5" s="565"/>
      <c r="V5" s="564" t="s">
        <v>34</v>
      </c>
      <c r="W5" s="565"/>
      <c r="X5" s="564" t="s">
        <v>34</v>
      </c>
      <c r="Y5" s="565"/>
      <c r="Z5" s="564" t="s">
        <v>34</v>
      </c>
      <c r="AA5" s="590"/>
      <c r="AB5" s="279" t="s">
        <v>9</v>
      </c>
      <c r="AC5" s="564" t="s">
        <v>35</v>
      </c>
      <c r="AD5" s="590"/>
      <c r="AE5" s="279" t="s">
        <v>9</v>
      </c>
      <c r="AF5" s="280" t="s">
        <v>144</v>
      </c>
      <c r="AG5" s="280" t="s">
        <v>143</v>
      </c>
      <c r="AH5" s="291" t="s">
        <v>68</v>
      </c>
      <c r="AI5" s="293" t="s">
        <v>69</v>
      </c>
      <c r="AJ5" s="602"/>
      <c r="AK5" s="567"/>
      <c r="AL5" s="98" t="s">
        <v>119</v>
      </c>
      <c r="AM5" s="98" t="s">
        <v>119</v>
      </c>
      <c r="AN5" s="98" t="s">
        <v>119</v>
      </c>
      <c r="AO5" s="245"/>
      <c r="AP5" s="245"/>
      <c r="AQ5" s="259" t="s">
        <v>119</v>
      </c>
      <c r="AR5" s="285" t="s">
        <v>171</v>
      </c>
      <c r="AS5" s="99" t="s">
        <v>119</v>
      </c>
      <c r="AT5" s="561" t="s">
        <v>22</v>
      </c>
      <c r="AU5" s="561" t="s">
        <v>22</v>
      </c>
      <c r="AV5" s="605" t="s">
        <v>120</v>
      </c>
      <c r="AW5" s="295"/>
      <c r="AX5" s="295"/>
      <c r="AY5" s="295"/>
      <c r="AZ5" s="296"/>
      <c r="BA5" s="296"/>
      <c r="BB5" s="296"/>
      <c r="BC5" s="557"/>
      <c r="BD5" s="558"/>
      <c r="BE5" s="559"/>
      <c r="BF5" s="560"/>
      <c r="BG5" s="102" t="s">
        <v>189</v>
      </c>
      <c r="BH5" s="289" t="s">
        <v>188</v>
      </c>
      <c r="BI5" s="100" t="s">
        <v>187</v>
      </c>
      <c r="BJ5" s="100" t="s">
        <v>185</v>
      </c>
      <c r="BK5" s="100" t="s">
        <v>186</v>
      </c>
      <c r="BL5" s="101" t="s">
        <v>190</v>
      </c>
      <c r="BM5" s="100" t="s">
        <v>27</v>
      </c>
      <c r="BN5" s="102" t="s">
        <v>133</v>
      </c>
      <c r="BO5" s="102" t="s">
        <v>134</v>
      </c>
      <c r="BP5" s="102" t="s">
        <v>28</v>
      </c>
      <c r="BQ5" s="429" t="s">
        <v>220</v>
      </c>
      <c r="BR5" s="430" t="s">
        <v>221</v>
      </c>
      <c r="BS5" s="430"/>
      <c r="BT5" s="430"/>
      <c r="BU5" s="431"/>
      <c r="BV5" s="96"/>
      <c r="BW5" s="96"/>
      <c r="BX5" s="96"/>
      <c r="BY5" s="96"/>
      <c r="BZ5" s="96"/>
      <c r="CA5" s="96"/>
      <c r="CB5" s="96"/>
      <c r="CC5" s="96"/>
      <c r="CD5" s="96"/>
      <c r="CE5" s="96"/>
      <c r="CF5" s="96"/>
      <c r="CG5" s="96"/>
      <c r="CH5" s="96"/>
      <c r="CI5" s="96"/>
      <c r="CJ5" s="96"/>
      <c r="CK5" s="96"/>
      <c r="CL5" s="96"/>
      <c r="CM5" s="96"/>
      <c r="CN5" s="96"/>
      <c r="CO5" s="96"/>
      <c r="CP5" s="96"/>
      <c r="CQ5" s="96"/>
      <c r="CR5" s="96"/>
      <c r="CS5" s="96"/>
      <c r="CT5" s="96"/>
      <c r="CU5" s="96"/>
      <c r="CV5" s="96"/>
      <c r="CW5" s="96"/>
      <c r="CX5" s="96"/>
      <c r="CY5" s="96"/>
      <c r="CZ5" s="96"/>
      <c r="DA5" s="96"/>
      <c r="DB5" s="96"/>
      <c r="DC5" s="96"/>
      <c r="DD5" s="96"/>
      <c r="DE5" s="96"/>
      <c r="DF5" s="96"/>
      <c r="DG5" s="96"/>
      <c r="DH5" s="96"/>
      <c r="DI5" s="96"/>
      <c r="DJ5" s="96"/>
      <c r="DK5" s="96"/>
      <c r="DL5" s="96"/>
      <c r="DM5" s="96"/>
      <c r="DN5" s="96"/>
      <c r="DO5" s="96"/>
      <c r="DP5" s="96"/>
      <c r="DQ5" s="96"/>
      <c r="DR5" s="96"/>
      <c r="DS5" s="96"/>
      <c r="DT5" s="96"/>
      <c r="DU5" s="96"/>
      <c r="DV5" s="96"/>
      <c r="DW5" s="96"/>
      <c r="DX5" s="96"/>
      <c r="DY5" s="96"/>
      <c r="DZ5" s="96"/>
      <c r="EA5" s="96"/>
      <c r="EB5" s="96"/>
      <c r="EC5" s="96"/>
      <c r="ED5" s="96"/>
      <c r="EE5" s="96"/>
      <c r="EF5" s="96"/>
      <c r="EG5" s="96"/>
      <c r="EH5" s="96"/>
      <c r="EI5" s="96"/>
      <c r="EJ5" s="96"/>
      <c r="EK5" s="96"/>
      <c r="EL5" s="96"/>
      <c r="EM5" s="96"/>
      <c r="EN5" s="96"/>
      <c r="EO5" s="96"/>
      <c r="EP5" s="96"/>
      <c r="EQ5" s="96"/>
      <c r="ER5" s="96"/>
      <c r="ES5" s="96"/>
      <c r="ET5" s="96"/>
      <c r="EU5" s="96"/>
      <c r="EV5" s="96"/>
      <c r="EW5" s="96"/>
      <c r="EX5" s="96"/>
      <c r="EY5" s="96"/>
      <c r="EZ5" s="96"/>
      <c r="FA5" s="96"/>
      <c r="FB5" s="96"/>
      <c r="FC5" s="96"/>
      <c r="FD5" s="96"/>
      <c r="FE5" s="96"/>
      <c r="FF5" s="96"/>
      <c r="FG5" s="96"/>
      <c r="FH5" s="96"/>
      <c r="FI5" s="96"/>
      <c r="FJ5" s="96"/>
      <c r="FK5" s="96"/>
      <c r="FL5" s="96"/>
      <c r="FM5" s="96"/>
      <c r="FN5" s="96"/>
      <c r="FO5" s="96"/>
      <c r="FP5" s="96"/>
      <c r="FQ5" s="96"/>
      <c r="FR5" s="96"/>
      <c r="FS5" s="96"/>
      <c r="FT5" s="96"/>
      <c r="FU5" s="96"/>
      <c r="FV5" s="96"/>
      <c r="FW5" s="96"/>
      <c r="FX5" s="96"/>
      <c r="FY5" s="96"/>
      <c r="FZ5" s="96"/>
      <c r="GA5" s="96"/>
      <c r="GB5" s="96"/>
      <c r="GC5" s="96"/>
      <c r="GD5" s="96"/>
      <c r="GE5" s="96"/>
      <c r="GF5" s="96"/>
      <c r="GG5" s="96"/>
      <c r="GH5" s="96"/>
      <c r="GI5" s="96"/>
      <c r="GJ5" s="96"/>
      <c r="GK5" s="96"/>
      <c r="GL5" s="96"/>
      <c r="GM5" s="96"/>
      <c r="GN5" s="96"/>
      <c r="GO5" s="96"/>
      <c r="GP5" s="96"/>
      <c r="GQ5" s="96"/>
      <c r="GR5" s="96"/>
      <c r="GS5" s="96"/>
      <c r="GT5" s="96"/>
      <c r="GU5" s="96"/>
      <c r="GV5" s="96"/>
      <c r="GW5" s="96"/>
      <c r="GX5" s="96"/>
      <c r="GY5" s="96"/>
      <c r="GZ5" s="96"/>
      <c r="HA5" s="96"/>
      <c r="HB5" s="96"/>
      <c r="HC5" s="96"/>
      <c r="HD5" s="96"/>
      <c r="HE5" s="96"/>
      <c r="HF5" s="96"/>
      <c r="HG5" s="96"/>
      <c r="HH5" s="96"/>
      <c r="HI5" s="96"/>
      <c r="HJ5" s="96"/>
      <c r="HK5" s="96"/>
      <c r="HL5" s="96"/>
      <c r="HM5" s="96"/>
      <c r="HN5" s="96"/>
      <c r="HO5" s="96"/>
      <c r="HP5" s="96"/>
      <c r="HQ5" s="96"/>
      <c r="HR5" s="96"/>
      <c r="HS5" s="96"/>
      <c r="HT5" s="96"/>
      <c r="HU5" s="96"/>
      <c r="HV5" s="96"/>
      <c r="HW5" s="96"/>
      <c r="HX5" s="96"/>
      <c r="HY5" s="96"/>
      <c r="HZ5" s="96"/>
      <c r="IA5" s="96"/>
      <c r="IB5" s="96"/>
      <c r="IC5" s="96"/>
      <c r="ID5" s="96"/>
      <c r="IE5" s="96"/>
      <c r="IF5" s="96"/>
      <c r="IG5" s="96"/>
      <c r="IH5" s="96"/>
      <c r="II5" s="96"/>
      <c r="IJ5" s="96"/>
      <c r="IK5" s="96"/>
      <c r="IL5" s="96"/>
      <c r="IM5" s="96"/>
      <c r="IN5" s="96"/>
      <c r="IO5" s="96"/>
      <c r="IP5" s="96"/>
      <c r="IQ5" s="96"/>
      <c r="IR5" s="96"/>
      <c r="IS5" s="96"/>
      <c r="IT5" s="96"/>
      <c r="IU5" s="96"/>
      <c r="IV5" s="96"/>
      <c r="IW5" s="96"/>
      <c r="IX5" s="96"/>
      <c r="IY5" s="96"/>
      <c r="IZ5" s="96"/>
      <c r="JA5" s="96"/>
      <c r="JB5" s="96"/>
      <c r="JC5" s="96"/>
      <c r="JD5" s="96"/>
    </row>
    <row r="6" spans="1:264" s="95" customFormat="1" ht="31.9" customHeight="1" thickBot="1" x14ac:dyDescent="0.3">
      <c r="A6" s="106"/>
      <c r="B6" s="250"/>
      <c r="C6" s="107" t="s">
        <v>5</v>
      </c>
      <c r="D6" s="107"/>
      <c r="E6" s="278" t="s">
        <v>43</v>
      </c>
      <c r="F6" s="279" t="s">
        <v>44</v>
      </c>
      <c r="G6" s="278" t="s">
        <v>43</v>
      </c>
      <c r="H6" s="279" t="s">
        <v>44</v>
      </c>
      <c r="I6" s="93" t="s">
        <v>45</v>
      </c>
      <c r="J6" s="286" t="s">
        <v>46</v>
      </c>
      <c r="K6" s="119" t="s">
        <v>67</v>
      </c>
      <c r="L6" s="278" t="s">
        <v>43</v>
      </c>
      <c r="M6" s="283" t="s">
        <v>44</v>
      </c>
      <c r="N6" s="119" t="s">
        <v>67</v>
      </c>
      <c r="O6" s="278" t="s">
        <v>43</v>
      </c>
      <c r="P6" s="283" t="s">
        <v>44</v>
      </c>
      <c r="Q6" s="119" t="s">
        <v>67</v>
      </c>
      <c r="R6" s="280" t="s">
        <v>43</v>
      </c>
      <c r="S6" s="287" t="s">
        <v>44</v>
      </c>
      <c r="T6" s="280" t="s">
        <v>43</v>
      </c>
      <c r="U6" s="287" t="s">
        <v>44</v>
      </c>
      <c r="V6" s="280" t="s">
        <v>43</v>
      </c>
      <c r="W6" s="287" t="s">
        <v>44</v>
      </c>
      <c r="X6" s="280" t="s">
        <v>43</v>
      </c>
      <c r="Y6" s="287" t="s">
        <v>44</v>
      </c>
      <c r="Z6" s="280" t="s">
        <v>43</v>
      </c>
      <c r="AA6" s="281" t="s">
        <v>44</v>
      </c>
      <c r="AB6" s="119" t="s">
        <v>67</v>
      </c>
      <c r="AC6" s="120" t="s">
        <v>43</v>
      </c>
      <c r="AD6" s="121" t="s">
        <v>44</v>
      </c>
      <c r="AE6" s="119" t="s">
        <v>67</v>
      </c>
      <c r="AF6" s="280" t="s">
        <v>44</v>
      </c>
      <c r="AG6" s="280" t="s">
        <v>44</v>
      </c>
      <c r="AH6" s="292" t="s">
        <v>176</v>
      </c>
      <c r="AI6" s="292" t="s">
        <v>176</v>
      </c>
      <c r="AJ6" s="122" t="s">
        <v>70</v>
      </c>
      <c r="AK6" s="120" t="s">
        <v>70</v>
      </c>
      <c r="AL6" s="98" t="s">
        <v>191</v>
      </c>
      <c r="AM6" s="98" t="s">
        <v>8</v>
      </c>
      <c r="AN6" s="98" t="s">
        <v>212</v>
      </c>
      <c r="AO6" s="98" t="s">
        <v>8</v>
      </c>
      <c r="AP6" s="98" t="s">
        <v>32</v>
      </c>
      <c r="AQ6" s="260" t="s">
        <v>8</v>
      </c>
      <c r="AR6" s="258" t="s">
        <v>8</v>
      </c>
      <c r="AS6" s="98" t="s">
        <v>9</v>
      </c>
      <c r="AT6" s="561"/>
      <c r="AU6" s="561"/>
      <c r="AV6" s="606"/>
      <c r="AW6" s="294" t="s">
        <v>71</v>
      </c>
      <c r="AX6" s="294" t="s">
        <v>71</v>
      </c>
      <c r="AY6" s="294" t="s">
        <v>71</v>
      </c>
      <c r="AZ6" s="297" t="s">
        <v>71</v>
      </c>
      <c r="BA6" s="297" t="s">
        <v>127</v>
      </c>
      <c r="BB6" s="297" t="s">
        <v>128</v>
      </c>
      <c r="BC6" s="125" t="s">
        <v>169</v>
      </c>
      <c r="BD6" s="125" t="s">
        <v>128</v>
      </c>
      <c r="BE6" s="125" t="s">
        <v>153</v>
      </c>
      <c r="BF6" s="125" t="s">
        <v>129</v>
      </c>
      <c r="BG6" s="126" t="s">
        <v>121</v>
      </c>
      <c r="BH6" s="126" t="s">
        <v>121</v>
      </c>
      <c r="BI6" s="126" t="s">
        <v>121</v>
      </c>
      <c r="BJ6" s="126" t="s">
        <v>121</v>
      </c>
      <c r="BK6" s="126" t="s">
        <v>121</v>
      </c>
      <c r="BL6" s="125" t="s">
        <v>191</v>
      </c>
      <c r="BM6" s="124" t="s">
        <v>212</v>
      </c>
      <c r="BN6" s="126" t="s">
        <v>71</v>
      </c>
      <c r="BO6" s="126" t="s">
        <v>132</v>
      </c>
      <c r="BP6" s="126" t="s">
        <v>9</v>
      </c>
      <c r="BQ6" s="432"/>
      <c r="BR6" s="433" t="s">
        <v>222</v>
      </c>
      <c r="BS6" s="433"/>
      <c r="BT6" s="433" t="s">
        <v>223</v>
      </c>
      <c r="BU6" s="433" t="s">
        <v>224</v>
      </c>
    </row>
    <row r="7" spans="1:264" s="51" customFormat="1" ht="33.75" customHeight="1" thickBot="1" x14ac:dyDescent="0.3">
      <c r="A7" s="586" t="s">
        <v>174</v>
      </c>
      <c r="B7" s="128" t="s">
        <v>83</v>
      </c>
      <c r="C7" s="158">
        <v>35</v>
      </c>
      <c r="D7" s="159"/>
      <c r="E7" s="553"/>
      <c r="F7" s="553"/>
      <c r="G7" s="233"/>
      <c r="H7" s="233"/>
      <c r="I7" s="553">
        <v>300</v>
      </c>
      <c r="J7" s="553">
        <v>35</v>
      </c>
      <c r="K7" s="580">
        <v>0.89</v>
      </c>
      <c r="L7" s="553">
        <v>380</v>
      </c>
      <c r="M7" s="553">
        <v>25</v>
      </c>
      <c r="N7" s="580">
        <v>0.93</v>
      </c>
      <c r="O7" s="553"/>
      <c r="P7" s="553">
        <v>125</v>
      </c>
      <c r="Q7" s="553"/>
      <c r="R7" s="553"/>
      <c r="S7" s="553"/>
      <c r="T7" s="553"/>
      <c r="U7" s="553"/>
      <c r="V7" s="553"/>
      <c r="W7" s="553"/>
      <c r="X7" s="553"/>
      <c r="Y7" s="553"/>
      <c r="Z7" s="553"/>
      <c r="AA7" s="553"/>
      <c r="AB7" s="553"/>
      <c r="AC7" s="553"/>
      <c r="AD7" s="553"/>
      <c r="AE7" s="553"/>
      <c r="AF7" s="233"/>
      <c r="AG7" s="233"/>
      <c r="AH7" s="568"/>
      <c r="AI7" s="553"/>
      <c r="AJ7" s="553"/>
      <c r="AK7" s="584"/>
      <c r="AL7" s="562"/>
      <c r="AM7" s="276"/>
      <c r="AN7" s="276"/>
      <c r="AO7" s="233"/>
      <c r="AP7" s="553"/>
      <c r="AQ7" s="553"/>
      <c r="AR7" s="553"/>
      <c r="AS7" s="562"/>
      <c r="AT7" s="553"/>
      <c r="AU7" s="553"/>
      <c r="AV7" s="553"/>
      <c r="AW7" s="553"/>
      <c r="AX7" s="553"/>
      <c r="AY7" s="553"/>
      <c r="AZ7" s="553"/>
      <c r="BA7" s="553"/>
      <c r="BB7" s="553"/>
      <c r="BC7" s="553"/>
      <c r="BD7" s="553"/>
      <c r="BE7" s="553"/>
      <c r="BF7" s="553"/>
      <c r="BG7" s="603"/>
      <c r="BH7" s="276"/>
      <c r="BI7" s="276"/>
      <c r="BJ7" s="276"/>
      <c r="BK7" s="276"/>
      <c r="BL7" s="553"/>
      <c r="BM7" s="553"/>
      <c r="BN7" s="553"/>
      <c r="BO7" s="553"/>
      <c r="BP7" s="553"/>
      <c r="BQ7" s="553"/>
      <c r="BR7" s="610"/>
      <c r="BS7" s="610"/>
      <c r="BT7" s="610"/>
      <c r="BU7" s="610"/>
    </row>
    <row r="8" spans="1:264" s="51" customFormat="1" ht="33.75" customHeight="1" thickBot="1" x14ac:dyDescent="0.3">
      <c r="A8" s="587"/>
      <c r="B8" s="128" t="s">
        <v>84</v>
      </c>
      <c r="C8" s="158"/>
      <c r="D8" s="160"/>
      <c r="E8" s="554"/>
      <c r="F8" s="554"/>
      <c r="G8" s="234"/>
      <c r="H8" s="234"/>
      <c r="I8" s="554"/>
      <c r="J8" s="554"/>
      <c r="K8" s="554"/>
      <c r="L8" s="554"/>
      <c r="M8" s="554"/>
      <c r="N8" s="554"/>
      <c r="O8" s="554"/>
      <c r="P8" s="554"/>
      <c r="Q8" s="554"/>
      <c r="R8" s="554"/>
      <c r="S8" s="554"/>
      <c r="T8" s="554"/>
      <c r="U8" s="554"/>
      <c r="V8" s="554"/>
      <c r="W8" s="554"/>
      <c r="X8" s="554"/>
      <c r="Y8" s="554"/>
      <c r="Z8" s="554"/>
      <c r="AA8" s="554"/>
      <c r="AB8" s="554"/>
      <c r="AC8" s="554"/>
      <c r="AD8" s="554"/>
      <c r="AE8" s="554"/>
      <c r="AF8" s="234"/>
      <c r="AG8" s="234"/>
      <c r="AH8" s="554"/>
      <c r="AI8" s="554"/>
      <c r="AJ8" s="554"/>
      <c r="AK8" s="585"/>
      <c r="AL8" s="563"/>
      <c r="AM8" s="277"/>
      <c r="AN8" s="277"/>
      <c r="AO8" s="234"/>
      <c r="AP8" s="554"/>
      <c r="AQ8" s="554"/>
      <c r="AR8" s="554"/>
      <c r="AS8" s="563"/>
      <c r="AT8" s="554"/>
      <c r="AU8" s="554"/>
      <c r="AV8" s="554"/>
      <c r="AW8" s="554"/>
      <c r="AX8" s="554"/>
      <c r="AY8" s="554"/>
      <c r="AZ8" s="554"/>
      <c r="BA8" s="554"/>
      <c r="BB8" s="554"/>
      <c r="BC8" s="554"/>
      <c r="BD8" s="554"/>
      <c r="BE8" s="554"/>
      <c r="BF8" s="554"/>
      <c r="BG8" s="604"/>
      <c r="BH8" s="277"/>
      <c r="BI8" s="277"/>
      <c r="BJ8" s="277"/>
      <c r="BK8" s="277"/>
      <c r="BL8" s="554"/>
      <c r="BM8" s="554"/>
      <c r="BN8" s="554"/>
      <c r="BO8" s="554"/>
      <c r="BP8" s="554"/>
      <c r="BQ8" s="554"/>
      <c r="BR8" s="611"/>
      <c r="BS8" s="611"/>
      <c r="BT8" s="611"/>
      <c r="BU8" s="611"/>
    </row>
    <row r="9" spans="1:264" s="42" customFormat="1" ht="24.95" customHeight="1" x14ac:dyDescent="0.25">
      <c r="A9" s="224" t="s">
        <v>52</v>
      </c>
      <c r="B9" s="225">
        <v>1</v>
      </c>
      <c r="C9" s="161">
        <v>16</v>
      </c>
      <c r="D9" s="161"/>
      <c r="E9" s="162"/>
      <c r="F9" s="162"/>
      <c r="G9" s="161"/>
      <c r="H9" s="161"/>
      <c r="I9" s="290" t="s">
        <v>213</v>
      </c>
      <c r="J9" s="290" t="s">
        <v>213</v>
      </c>
      <c r="K9" s="427" t="str">
        <f>IF(AND(I9&lt;&gt;"",J9&lt;&gt;""),(I9-J9)/I9*100,"")</f>
        <v/>
      </c>
      <c r="L9" s="290"/>
      <c r="M9" s="290"/>
      <c r="N9" s="427" t="str">
        <f>IF(AND(L9&lt;&gt;"",M9&lt;&gt;""),(L9-M9)/L9*100,"")</f>
        <v/>
      </c>
      <c r="O9" s="290"/>
      <c r="P9" s="290"/>
      <c r="Q9" s="427" t="str">
        <f>IF(AND(O9&lt;&gt;"",P9&lt;&gt;""),(O9-P9)/O9*100,"")</f>
        <v/>
      </c>
      <c r="R9" s="290"/>
      <c r="S9" s="290"/>
      <c r="T9" s="162"/>
      <c r="U9" s="162"/>
      <c r="V9" s="162"/>
      <c r="W9" s="162"/>
      <c r="X9" s="162"/>
      <c r="Y9" s="162"/>
      <c r="Z9" s="314" t="str">
        <f>IF(AND(R9&lt;&gt;"",V9&lt;&gt;"",X9&lt;&gt;""),R9+V9+X9,"")</f>
        <v/>
      </c>
      <c r="AA9" s="314" t="str">
        <f>IF(AND(S9&lt;&gt;"",W9&lt;&gt;"",Y9&lt;&gt;""),S9+W9+Y9,"")</f>
        <v/>
      </c>
      <c r="AB9" s="313" t="str">
        <f>IF(AND(Z9&lt;&gt;"",AA9&lt;&gt;""),(Z9-AA9)/Z9*100,"")</f>
        <v/>
      </c>
      <c r="AC9" s="162"/>
      <c r="AD9" s="162"/>
      <c r="AE9" s="183" t="str">
        <f>IF(AND(AC9&lt;&gt;"",AD9&lt;&gt;""),(AC9-AD9)/AC9*100,"")</f>
        <v/>
      </c>
      <c r="AF9" s="161"/>
      <c r="AG9" s="161"/>
      <c r="AH9" s="127"/>
      <c r="AI9" s="161"/>
      <c r="AJ9" s="161"/>
      <c r="AK9" s="298"/>
      <c r="AL9" s="317"/>
      <c r="AM9" s="239"/>
      <c r="AN9" s="239"/>
      <c r="AO9" s="161"/>
      <c r="AP9" s="320"/>
      <c r="AQ9" s="320"/>
      <c r="AR9" s="320"/>
      <c r="AS9" s="310"/>
      <c r="AT9" s="164"/>
      <c r="AU9" s="165"/>
      <c r="AV9" s="301"/>
      <c r="AW9" s="303"/>
      <c r="AX9" s="166"/>
      <c r="AY9" s="304"/>
      <c r="AZ9" s="329"/>
      <c r="BA9" s="330"/>
      <c r="BB9" s="330"/>
      <c r="BC9" s="325"/>
      <c r="BD9" s="325"/>
      <c r="BE9" s="325"/>
      <c r="BF9" s="325"/>
      <c r="BG9" s="161"/>
      <c r="BH9" s="239"/>
      <c r="BI9" s="239"/>
      <c r="BJ9" s="239"/>
      <c r="BK9" s="239"/>
      <c r="BL9" s="162"/>
      <c r="BM9" s="163"/>
      <c r="BN9" s="161"/>
      <c r="BO9" s="161"/>
      <c r="BP9" s="301"/>
      <c r="BQ9" s="434"/>
      <c r="BR9" s="435"/>
      <c r="BS9" s="436"/>
      <c r="BT9" s="436" t="s">
        <v>213</v>
      </c>
      <c r="BU9" s="437" t="s">
        <v>213</v>
      </c>
    </row>
    <row r="10" spans="1:264" s="42" customFormat="1" ht="24.95" customHeight="1" x14ac:dyDescent="0.25">
      <c r="A10" s="224" t="s">
        <v>53</v>
      </c>
      <c r="B10" s="227">
        <v>2</v>
      </c>
      <c r="C10" s="167">
        <v>14</v>
      </c>
      <c r="D10" s="167"/>
      <c r="E10" s="162"/>
      <c r="F10" s="162"/>
      <c r="G10" s="161"/>
      <c r="H10" s="161"/>
      <c r="I10" s="290" t="s">
        <v>213</v>
      </c>
      <c r="J10" s="290" t="s">
        <v>213</v>
      </c>
      <c r="K10" s="427" t="str">
        <f t="shared" ref="K10:K39" si="0">IF(AND(I10&lt;&gt;"",J10&lt;&gt;""),(I10-J10)/I10*100,"")</f>
        <v/>
      </c>
      <c r="L10" s="290"/>
      <c r="M10" s="290"/>
      <c r="N10" s="427" t="str">
        <f t="shared" ref="N10:N39" si="1">IF(AND(L10&lt;&gt;"",M10&lt;&gt;""),(L10-M10)/L10*100,"")</f>
        <v/>
      </c>
      <c r="O10" s="290"/>
      <c r="P10" s="290"/>
      <c r="Q10" s="427" t="str">
        <f t="shared" ref="Q10:Q39" si="2">IF(AND(O10&lt;&gt;"",P10&lt;&gt;""),(O10-P10)/O10*100,"")</f>
        <v/>
      </c>
      <c r="R10" s="290"/>
      <c r="S10" s="290"/>
      <c r="T10" s="162"/>
      <c r="U10" s="162"/>
      <c r="V10" s="162"/>
      <c r="W10" s="162"/>
      <c r="X10" s="162"/>
      <c r="Y10" s="162"/>
      <c r="Z10" s="314" t="str">
        <f>IF(AND(R10&lt;&gt;"",V10&lt;&gt;"",X10&lt;&gt;""),R10+V10+X10,"")</f>
        <v/>
      </c>
      <c r="AA10" s="314" t="str">
        <f>IF(AND(S10&lt;&gt;"",W10&lt;&gt;"",Y10&lt;&gt;""),S10+W10+Y10,"")</f>
        <v/>
      </c>
      <c r="AB10" s="313" t="str">
        <f t="shared" ref="AB10:AB39" si="3">IF(AND(Z10&lt;&gt;"",AA10&lt;&gt;""),(Z10-AA10)/Z10*100,"")</f>
        <v/>
      </c>
      <c r="AC10" s="162"/>
      <c r="AD10" s="162"/>
      <c r="AE10" s="183" t="str">
        <f t="shared" ref="AE10:AE39" si="4">IF(AND(AC10&lt;&gt;"",AD10&lt;&gt;""),(AC10-AD10)/AC10*100,"")</f>
        <v/>
      </c>
      <c r="AF10" s="161"/>
      <c r="AG10" s="161"/>
      <c r="AH10" s="127"/>
      <c r="AI10" s="161"/>
      <c r="AJ10" s="161"/>
      <c r="AK10" s="298"/>
      <c r="AL10" s="318"/>
      <c r="AM10" s="240"/>
      <c r="AN10" s="240"/>
      <c r="AO10" s="167"/>
      <c r="AP10" s="321"/>
      <c r="AQ10" s="321"/>
      <c r="AR10" s="321"/>
      <c r="AS10" s="311"/>
      <c r="AT10" s="169"/>
      <c r="AU10" s="170"/>
      <c r="AV10" s="195"/>
      <c r="AW10" s="305"/>
      <c r="AX10" s="171"/>
      <c r="AY10" s="306"/>
      <c r="AZ10" s="331"/>
      <c r="BA10" s="332"/>
      <c r="BB10" s="332"/>
      <c r="BC10" s="326"/>
      <c r="BD10" s="326"/>
      <c r="BE10" s="326"/>
      <c r="BF10" s="326"/>
      <c r="BG10" s="167"/>
      <c r="BH10" s="240"/>
      <c r="BI10" s="240"/>
      <c r="BJ10" s="240"/>
      <c r="BK10" s="240"/>
      <c r="BL10" s="323"/>
      <c r="BM10" s="168"/>
      <c r="BN10" s="167"/>
      <c r="BO10" s="167"/>
      <c r="BP10" s="195"/>
      <c r="BQ10" s="438"/>
      <c r="BR10" s="435"/>
      <c r="BS10" s="436"/>
      <c r="BT10" s="436"/>
      <c r="BU10" s="437" t="s">
        <v>213</v>
      </c>
    </row>
    <row r="11" spans="1:264" s="42" customFormat="1" ht="24.95" customHeight="1" x14ac:dyDescent="0.25">
      <c r="A11" s="226" t="s">
        <v>47</v>
      </c>
      <c r="B11" s="227">
        <v>3</v>
      </c>
      <c r="C11" s="167">
        <v>10</v>
      </c>
      <c r="D11" s="167"/>
      <c r="E11" s="162">
        <v>7.79</v>
      </c>
      <c r="F11" s="162">
        <v>7.81</v>
      </c>
      <c r="G11" s="161">
        <v>2390</v>
      </c>
      <c r="H11" s="161">
        <v>1562</v>
      </c>
      <c r="I11" s="290">
        <v>894.00000000000034</v>
      </c>
      <c r="J11" s="290">
        <v>23.2</v>
      </c>
      <c r="K11" s="427">
        <f t="shared" si="0"/>
        <v>97.40492170022371</v>
      </c>
      <c r="L11" s="290">
        <v>1107</v>
      </c>
      <c r="M11" s="290">
        <v>62.53</v>
      </c>
      <c r="N11" s="427">
        <f t="shared" si="1"/>
        <v>94.351400180668477</v>
      </c>
      <c r="O11" s="290">
        <v>2214</v>
      </c>
      <c r="P11" s="290">
        <v>169</v>
      </c>
      <c r="Q11" s="427">
        <f t="shared" si="2"/>
        <v>92.366757000903348</v>
      </c>
      <c r="R11" s="290"/>
      <c r="S11" s="290"/>
      <c r="T11" s="162"/>
      <c r="U11" s="162"/>
      <c r="V11" s="162"/>
      <c r="W11" s="162"/>
      <c r="X11" s="162"/>
      <c r="Y11" s="162"/>
      <c r="Z11" s="314" t="str">
        <f t="shared" ref="Z11:AA39" si="5">IF(AND(R11&lt;&gt;"",V11&lt;&gt;"",X11&lt;&gt;""),R11+V11+X11,"")</f>
        <v/>
      </c>
      <c r="AA11" s="314" t="str">
        <f t="shared" si="5"/>
        <v/>
      </c>
      <c r="AB11" s="313" t="str">
        <f t="shared" si="3"/>
        <v/>
      </c>
      <c r="AC11" s="162"/>
      <c r="AD11" s="162"/>
      <c r="AE11" s="183" t="str">
        <f t="shared" si="4"/>
        <v/>
      </c>
      <c r="AF11" s="161"/>
      <c r="AG11" s="161"/>
      <c r="AH11" s="127" t="s">
        <v>214</v>
      </c>
      <c r="AI11" s="161" t="s">
        <v>215</v>
      </c>
      <c r="AJ11" s="161" t="s">
        <v>216</v>
      </c>
      <c r="AK11" s="298" t="s">
        <v>216</v>
      </c>
      <c r="AL11" s="318"/>
      <c r="AM11" s="240"/>
      <c r="AN11" s="240"/>
      <c r="AO11" s="167"/>
      <c r="AP11" s="321"/>
      <c r="AQ11" s="321">
        <v>178</v>
      </c>
      <c r="AR11" s="321">
        <v>152</v>
      </c>
      <c r="AS11" s="311"/>
      <c r="AT11" s="169"/>
      <c r="AU11" s="170"/>
      <c r="AV11" s="195"/>
      <c r="AW11" s="305"/>
      <c r="AX11" s="171"/>
      <c r="AY11" s="306"/>
      <c r="AZ11" s="331"/>
      <c r="BA11" s="332"/>
      <c r="BB11" s="332"/>
      <c r="BC11" s="326"/>
      <c r="BD11" s="326"/>
      <c r="BE11" s="326"/>
      <c r="BF11" s="326"/>
      <c r="BG11" s="167"/>
      <c r="BH11" s="240"/>
      <c r="BI11" s="240"/>
      <c r="BJ11" s="240"/>
      <c r="BK11" s="240"/>
      <c r="BL11" s="323"/>
      <c r="BM11" s="168"/>
      <c r="BN11" s="167"/>
      <c r="BO11" s="167"/>
      <c r="BP11" s="195"/>
      <c r="BQ11" s="438"/>
      <c r="BR11" s="435"/>
      <c r="BS11" s="436"/>
      <c r="BT11" s="436" t="s">
        <v>213</v>
      </c>
      <c r="BU11" s="437" t="s">
        <v>213</v>
      </c>
    </row>
    <row r="12" spans="1:264" s="42" customFormat="1" ht="24.95" customHeight="1" x14ac:dyDescent="0.25">
      <c r="A12" s="224" t="s">
        <v>175</v>
      </c>
      <c r="B12" s="227">
        <v>4</v>
      </c>
      <c r="C12" s="167">
        <v>14</v>
      </c>
      <c r="D12" s="167"/>
      <c r="E12" s="162">
        <v>6.7</v>
      </c>
      <c r="F12" s="162">
        <v>7.4</v>
      </c>
      <c r="G12" s="161">
        <v>1870</v>
      </c>
      <c r="H12" s="161">
        <v>1340</v>
      </c>
      <c r="I12" s="290">
        <v>450</v>
      </c>
      <c r="J12" s="290">
        <v>32</v>
      </c>
      <c r="K12" s="427">
        <f t="shared" si="0"/>
        <v>92.888888888888886</v>
      </c>
      <c r="L12" s="290">
        <v>847</v>
      </c>
      <c r="M12" s="290">
        <v>16.600000000000001</v>
      </c>
      <c r="N12" s="427">
        <f t="shared" si="1"/>
        <v>98.040141676505314</v>
      </c>
      <c r="O12" s="290">
        <v>1689</v>
      </c>
      <c r="P12" s="290">
        <v>83</v>
      </c>
      <c r="Q12" s="427">
        <f t="shared" si="2"/>
        <v>95.085849615156889</v>
      </c>
      <c r="R12" s="290"/>
      <c r="S12" s="290"/>
      <c r="T12" s="162"/>
      <c r="U12" s="162"/>
      <c r="V12" s="162"/>
      <c r="W12" s="162"/>
      <c r="X12" s="162"/>
      <c r="Y12" s="162"/>
      <c r="Z12" s="314" t="str">
        <f t="shared" si="5"/>
        <v/>
      </c>
      <c r="AA12" s="314" t="str">
        <f t="shared" si="5"/>
        <v/>
      </c>
      <c r="AB12" s="313" t="str">
        <f t="shared" si="3"/>
        <v/>
      </c>
      <c r="AC12" s="162"/>
      <c r="AD12" s="162"/>
      <c r="AE12" s="183" t="str">
        <f t="shared" si="4"/>
        <v/>
      </c>
      <c r="AF12" s="161"/>
      <c r="AG12" s="161"/>
      <c r="AH12" s="127" t="s">
        <v>214</v>
      </c>
      <c r="AI12" s="161" t="s">
        <v>217</v>
      </c>
      <c r="AJ12" s="161" t="s">
        <v>216</v>
      </c>
      <c r="AK12" s="298" t="s">
        <v>216</v>
      </c>
      <c r="AL12" s="318"/>
      <c r="AM12" s="240"/>
      <c r="AN12" s="240"/>
      <c r="AO12" s="167"/>
      <c r="AP12" s="321"/>
      <c r="AQ12" s="321"/>
      <c r="AR12" s="321"/>
      <c r="AS12" s="311"/>
      <c r="AT12" s="169"/>
      <c r="AU12" s="170"/>
      <c r="AV12" s="195"/>
      <c r="AW12" s="321">
        <v>20</v>
      </c>
      <c r="AX12" s="171"/>
      <c r="AY12" s="306"/>
      <c r="AZ12" s="331"/>
      <c r="BA12" s="332"/>
      <c r="BB12" s="332"/>
      <c r="BC12" s="326"/>
      <c r="BD12" s="326"/>
      <c r="BE12" s="326"/>
      <c r="BF12" s="326"/>
      <c r="BG12" s="167"/>
      <c r="BH12" s="240"/>
      <c r="BI12" s="240"/>
      <c r="BJ12" s="240"/>
      <c r="BK12" s="240"/>
      <c r="BL12" s="323"/>
      <c r="BM12" s="168"/>
      <c r="BN12" s="167"/>
      <c r="BO12" s="167"/>
      <c r="BP12" s="195"/>
      <c r="BQ12" s="438"/>
      <c r="BR12" s="435"/>
      <c r="BS12" s="436"/>
      <c r="BT12" s="436" t="s">
        <v>213</v>
      </c>
      <c r="BU12" s="437" t="s">
        <v>213</v>
      </c>
    </row>
    <row r="13" spans="1:264" s="42" customFormat="1" ht="24.95" customHeight="1" x14ac:dyDescent="0.25">
      <c r="A13" s="226" t="s">
        <v>49</v>
      </c>
      <c r="B13" s="227">
        <v>5</v>
      </c>
      <c r="C13" s="167">
        <v>15</v>
      </c>
      <c r="D13" s="167"/>
      <c r="E13" s="162"/>
      <c r="F13" s="162"/>
      <c r="G13" s="161"/>
      <c r="H13" s="161"/>
      <c r="I13" s="290" t="s">
        <v>213</v>
      </c>
      <c r="J13" s="290" t="s">
        <v>213</v>
      </c>
      <c r="K13" s="427" t="str">
        <f t="shared" si="0"/>
        <v/>
      </c>
      <c r="L13" s="290"/>
      <c r="M13" s="290"/>
      <c r="N13" s="427" t="str">
        <f t="shared" si="1"/>
        <v/>
      </c>
      <c r="O13" s="290"/>
      <c r="P13" s="290"/>
      <c r="Q13" s="427" t="str">
        <f t="shared" si="2"/>
        <v/>
      </c>
      <c r="R13" s="290"/>
      <c r="S13" s="290"/>
      <c r="T13" s="162"/>
      <c r="U13" s="162"/>
      <c r="V13" s="162"/>
      <c r="W13" s="162"/>
      <c r="X13" s="162"/>
      <c r="Y13" s="162"/>
      <c r="Z13" s="314" t="str">
        <f t="shared" si="5"/>
        <v/>
      </c>
      <c r="AA13" s="314" t="str">
        <f t="shared" si="5"/>
        <v/>
      </c>
      <c r="AB13" s="313" t="str">
        <f t="shared" si="3"/>
        <v/>
      </c>
      <c r="AC13" s="162"/>
      <c r="AD13" s="162"/>
      <c r="AE13" s="183" t="str">
        <f t="shared" si="4"/>
        <v/>
      </c>
      <c r="AF13" s="161"/>
      <c r="AG13" s="161"/>
      <c r="AH13" s="127"/>
      <c r="AI13" s="161"/>
      <c r="AJ13" s="161"/>
      <c r="AK13" s="298"/>
      <c r="AL13" s="318"/>
      <c r="AM13" s="240"/>
      <c r="AN13" s="240"/>
      <c r="AO13" s="167"/>
      <c r="AP13" s="321"/>
      <c r="AQ13" s="321"/>
      <c r="AR13" s="321"/>
      <c r="AS13" s="311"/>
      <c r="AT13" s="169"/>
      <c r="AU13" s="170"/>
      <c r="AV13" s="195"/>
      <c r="AW13" s="321"/>
      <c r="AX13" s="171"/>
      <c r="AY13" s="306"/>
      <c r="AZ13" s="331"/>
      <c r="BA13" s="332"/>
      <c r="BB13" s="332"/>
      <c r="BC13" s="326"/>
      <c r="BD13" s="326"/>
      <c r="BE13" s="326"/>
      <c r="BF13" s="326"/>
      <c r="BG13" s="167"/>
      <c r="BH13" s="240"/>
      <c r="BI13" s="240"/>
      <c r="BJ13" s="240"/>
      <c r="BK13" s="240"/>
      <c r="BL13" s="323"/>
      <c r="BM13" s="168"/>
      <c r="BN13" s="167"/>
      <c r="BO13" s="167"/>
      <c r="BP13" s="195"/>
      <c r="BQ13" s="438"/>
      <c r="BR13" s="435"/>
      <c r="BS13" s="436"/>
      <c r="BT13" s="436" t="s">
        <v>213</v>
      </c>
      <c r="BU13" s="437" t="s">
        <v>213</v>
      </c>
    </row>
    <row r="14" spans="1:264" s="42" customFormat="1" ht="24.95" customHeight="1" x14ac:dyDescent="0.25">
      <c r="A14" s="224" t="s">
        <v>50</v>
      </c>
      <c r="B14" s="227">
        <v>6</v>
      </c>
      <c r="C14" s="167">
        <v>14</v>
      </c>
      <c r="D14" s="167"/>
      <c r="E14" s="162">
        <v>7.54</v>
      </c>
      <c r="F14" s="162">
        <v>7.63</v>
      </c>
      <c r="G14" s="161">
        <v>1561</v>
      </c>
      <c r="H14" s="161">
        <v>1469</v>
      </c>
      <c r="I14" s="290">
        <v>429.99999999999983</v>
      </c>
      <c r="J14" s="290">
        <v>28.399999999999981</v>
      </c>
      <c r="K14" s="427">
        <f t="shared" si="0"/>
        <v>93.395348837209298</v>
      </c>
      <c r="L14" s="290">
        <v>551.28205128205104</v>
      </c>
      <c r="M14" s="290">
        <v>26.943589743589726</v>
      </c>
      <c r="N14" s="427">
        <f t="shared" si="1"/>
        <v>95.112558139534869</v>
      </c>
      <c r="O14" s="290">
        <v>1102.5641025641021</v>
      </c>
      <c r="P14" s="290">
        <v>72.820512820512775</v>
      </c>
      <c r="Q14" s="427">
        <f t="shared" si="2"/>
        <v>93.395348837209312</v>
      </c>
      <c r="R14" s="290"/>
      <c r="S14" s="290"/>
      <c r="T14" s="162"/>
      <c r="U14" s="162"/>
      <c r="V14" s="162"/>
      <c r="W14" s="162"/>
      <c r="X14" s="162"/>
      <c r="Y14" s="162"/>
      <c r="Z14" s="314" t="str">
        <f t="shared" si="5"/>
        <v/>
      </c>
      <c r="AA14" s="314" t="str">
        <f t="shared" si="5"/>
        <v/>
      </c>
      <c r="AB14" s="313" t="str">
        <f t="shared" si="3"/>
        <v/>
      </c>
      <c r="AC14" s="162"/>
      <c r="AD14" s="162"/>
      <c r="AE14" s="183" t="str">
        <f t="shared" si="4"/>
        <v/>
      </c>
      <c r="AF14" s="161"/>
      <c r="AG14" s="161"/>
      <c r="AH14" s="127" t="s">
        <v>214</v>
      </c>
      <c r="AI14" s="161" t="s">
        <v>215</v>
      </c>
      <c r="AJ14" s="161" t="s">
        <v>216</v>
      </c>
      <c r="AK14" s="298" t="s">
        <v>216</v>
      </c>
      <c r="AL14" s="318"/>
      <c r="AM14" s="240"/>
      <c r="AN14" s="240"/>
      <c r="AO14" s="167"/>
      <c r="AP14" s="321"/>
      <c r="AQ14" s="321">
        <v>184</v>
      </c>
      <c r="AR14" s="321">
        <v>156</v>
      </c>
      <c r="AS14" s="311"/>
      <c r="AT14" s="169"/>
      <c r="AU14" s="170"/>
      <c r="AV14" s="195"/>
      <c r="AW14" s="321"/>
      <c r="AX14" s="171"/>
      <c r="AY14" s="307"/>
      <c r="AZ14" s="331"/>
      <c r="BA14" s="332"/>
      <c r="BB14" s="332"/>
      <c r="BC14" s="326"/>
      <c r="BD14" s="326"/>
      <c r="BE14" s="326"/>
      <c r="BF14" s="326"/>
      <c r="BG14" s="167"/>
      <c r="BH14" s="240"/>
      <c r="BI14" s="240"/>
      <c r="BJ14" s="240"/>
      <c r="BK14" s="240"/>
      <c r="BL14" s="323"/>
      <c r="BM14" s="168"/>
      <c r="BN14" s="167"/>
      <c r="BO14" s="167"/>
      <c r="BP14" s="195"/>
      <c r="BQ14" s="438"/>
      <c r="BR14" s="435"/>
      <c r="BS14" s="436"/>
      <c r="BT14" s="436" t="s">
        <v>213</v>
      </c>
      <c r="BU14" s="437" t="s">
        <v>213</v>
      </c>
    </row>
    <row r="15" spans="1:264" s="42" customFormat="1" ht="24.95" customHeight="1" x14ac:dyDescent="0.25">
      <c r="A15" s="226" t="s">
        <v>51</v>
      </c>
      <c r="B15" s="227">
        <v>7</v>
      </c>
      <c r="C15" s="167">
        <v>14</v>
      </c>
      <c r="D15" s="167"/>
      <c r="E15" s="162"/>
      <c r="F15" s="162"/>
      <c r="G15" s="161"/>
      <c r="H15" s="161"/>
      <c r="I15" s="290" t="s">
        <v>213</v>
      </c>
      <c r="J15" s="290" t="s">
        <v>213</v>
      </c>
      <c r="K15" s="427" t="str">
        <f t="shared" si="0"/>
        <v/>
      </c>
      <c r="L15" s="290"/>
      <c r="M15" s="290"/>
      <c r="N15" s="427" t="str">
        <f t="shared" si="1"/>
        <v/>
      </c>
      <c r="O15" s="290"/>
      <c r="P15" s="290"/>
      <c r="Q15" s="427" t="str">
        <f t="shared" si="2"/>
        <v/>
      </c>
      <c r="R15" s="290"/>
      <c r="S15" s="290"/>
      <c r="T15" s="162"/>
      <c r="U15" s="162"/>
      <c r="V15" s="162"/>
      <c r="W15" s="162"/>
      <c r="X15" s="162"/>
      <c r="Y15" s="162"/>
      <c r="Z15" s="314" t="str">
        <f t="shared" si="5"/>
        <v/>
      </c>
      <c r="AA15" s="314" t="str">
        <f t="shared" si="5"/>
        <v/>
      </c>
      <c r="AB15" s="313" t="str">
        <f t="shared" si="3"/>
        <v/>
      </c>
      <c r="AC15" s="162"/>
      <c r="AD15" s="162"/>
      <c r="AE15" s="183" t="str">
        <f t="shared" si="4"/>
        <v/>
      </c>
      <c r="AF15" s="161"/>
      <c r="AG15" s="161"/>
      <c r="AH15" s="127"/>
      <c r="AI15" s="161"/>
      <c r="AJ15" s="161"/>
      <c r="AK15" s="298"/>
      <c r="AL15" s="318"/>
      <c r="AM15" s="240"/>
      <c r="AN15" s="240"/>
      <c r="AO15" s="167"/>
      <c r="AP15" s="321"/>
      <c r="AQ15" s="321"/>
      <c r="AR15" s="321"/>
      <c r="AS15" s="311"/>
      <c r="AT15" s="169"/>
      <c r="AU15" s="170"/>
      <c r="AV15" s="195"/>
      <c r="AW15" s="321"/>
      <c r="AX15" s="171"/>
      <c r="AY15" s="306"/>
      <c r="AZ15" s="331"/>
      <c r="BA15" s="332"/>
      <c r="BB15" s="332"/>
      <c r="BC15" s="326"/>
      <c r="BD15" s="326"/>
      <c r="BE15" s="326"/>
      <c r="BF15" s="326"/>
      <c r="BG15" s="167"/>
      <c r="BH15" s="240"/>
      <c r="BI15" s="240"/>
      <c r="BJ15" s="240"/>
      <c r="BK15" s="240"/>
      <c r="BL15" s="323"/>
      <c r="BM15" s="168"/>
      <c r="BN15" s="167"/>
      <c r="BO15" s="167"/>
      <c r="BP15" s="195"/>
      <c r="BQ15" s="438"/>
      <c r="BR15" s="435"/>
      <c r="BS15" s="436"/>
      <c r="BT15" s="436" t="s">
        <v>213</v>
      </c>
      <c r="BU15" s="437" t="s">
        <v>213</v>
      </c>
    </row>
    <row r="16" spans="1:264" s="42" customFormat="1" ht="24.95" customHeight="1" x14ac:dyDescent="0.25">
      <c r="A16" s="226" t="s">
        <v>52</v>
      </c>
      <c r="B16" s="227">
        <v>8</v>
      </c>
      <c r="C16" s="167">
        <v>14</v>
      </c>
      <c r="D16" s="167"/>
      <c r="E16" s="162"/>
      <c r="F16" s="162"/>
      <c r="G16" s="161"/>
      <c r="H16" s="161"/>
      <c r="I16" s="290" t="s">
        <v>213</v>
      </c>
      <c r="J16" s="290" t="s">
        <v>213</v>
      </c>
      <c r="K16" s="427" t="str">
        <f t="shared" si="0"/>
        <v/>
      </c>
      <c r="L16" s="290"/>
      <c r="M16" s="290"/>
      <c r="N16" s="427" t="str">
        <f t="shared" si="1"/>
        <v/>
      </c>
      <c r="O16" s="290"/>
      <c r="P16" s="290"/>
      <c r="Q16" s="427" t="str">
        <f t="shared" si="2"/>
        <v/>
      </c>
      <c r="R16" s="290"/>
      <c r="S16" s="290"/>
      <c r="T16" s="162"/>
      <c r="U16" s="162"/>
      <c r="V16" s="162"/>
      <c r="W16" s="162"/>
      <c r="X16" s="162"/>
      <c r="Y16" s="162"/>
      <c r="Z16" s="314" t="str">
        <f t="shared" si="5"/>
        <v/>
      </c>
      <c r="AA16" s="314" t="str">
        <f t="shared" si="5"/>
        <v/>
      </c>
      <c r="AB16" s="313" t="str">
        <f t="shared" si="3"/>
        <v/>
      </c>
      <c r="AC16" s="162"/>
      <c r="AD16" s="162"/>
      <c r="AE16" s="183" t="str">
        <f t="shared" si="4"/>
        <v/>
      </c>
      <c r="AF16" s="161"/>
      <c r="AG16" s="161"/>
      <c r="AH16" s="127"/>
      <c r="AI16" s="161"/>
      <c r="AJ16" s="161"/>
      <c r="AK16" s="298"/>
      <c r="AL16" s="318"/>
      <c r="AM16" s="240"/>
      <c r="AN16" s="240"/>
      <c r="AO16" s="167"/>
      <c r="AP16" s="321"/>
      <c r="AQ16" s="321"/>
      <c r="AR16" s="321"/>
      <c r="AS16" s="311"/>
      <c r="AT16" s="169"/>
      <c r="AU16" s="170"/>
      <c r="AV16" s="195"/>
      <c r="AW16" s="321"/>
      <c r="AX16" s="171"/>
      <c r="AY16" s="306"/>
      <c r="AZ16" s="331"/>
      <c r="BA16" s="332"/>
      <c r="BB16" s="332"/>
      <c r="BC16" s="326"/>
      <c r="BD16" s="326"/>
      <c r="BE16" s="326"/>
      <c r="BF16" s="326"/>
      <c r="BG16" s="167"/>
      <c r="BH16" s="240"/>
      <c r="BI16" s="240"/>
      <c r="BJ16" s="240"/>
      <c r="BK16" s="240"/>
      <c r="BL16" s="323"/>
      <c r="BM16" s="168"/>
      <c r="BN16" s="167"/>
      <c r="BO16" s="167"/>
      <c r="BP16" s="195"/>
      <c r="BQ16" s="438"/>
      <c r="BR16" s="435"/>
      <c r="BS16" s="436"/>
      <c r="BT16" s="436" t="s">
        <v>213</v>
      </c>
      <c r="BU16" s="437" t="s">
        <v>213</v>
      </c>
    </row>
    <row r="17" spans="1:73" s="42" customFormat="1" ht="24.95" customHeight="1" x14ac:dyDescent="0.25">
      <c r="A17" s="226" t="s">
        <v>53</v>
      </c>
      <c r="B17" s="227">
        <v>9</v>
      </c>
      <c r="C17" s="167">
        <v>16</v>
      </c>
      <c r="D17" s="167"/>
      <c r="E17" s="162"/>
      <c r="F17" s="162"/>
      <c r="G17" s="161"/>
      <c r="H17" s="161"/>
      <c r="I17" s="290" t="s">
        <v>213</v>
      </c>
      <c r="J17" s="290" t="s">
        <v>213</v>
      </c>
      <c r="K17" s="427" t="str">
        <f t="shared" si="0"/>
        <v/>
      </c>
      <c r="L17" s="290"/>
      <c r="M17" s="290"/>
      <c r="N17" s="427" t="str">
        <f t="shared" si="1"/>
        <v/>
      </c>
      <c r="O17" s="290"/>
      <c r="P17" s="290"/>
      <c r="Q17" s="427" t="str">
        <f t="shared" si="2"/>
        <v/>
      </c>
      <c r="R17" s="290"/>
      <c r="S17" s="290"/>
      <c r="T17" s="162"/>
      <c r="U17" s="162"/>
      <c r="V17" s="162"/>
      <c r="W17" s="162"/>
      <c r="X17" s="162"/>
      <c r="Y17" s="162"/>
      <c r="Z17" s="314" t="str">
        <f t="shared" si="5"/>
        <v/>
      </c>
      <c r="AA17" s="314" t="str">
        <f t="shared" si="5"/>
        <v/>
      </c>
      <c r="AB17" s="313" t="str">
        <f t="shared" si="3"/>
        <v/>
      </c>
      <c r="AC17" s="162"/>
      <c r="AD17" s="162"/>
      <c r="AE17" s="183" t="str">
        <f t="shared" si="4"/>
        <v/>
      </c>
      <c r="AF17" s="161"/>
      <c r="AG17" s="161"/>
      <c r="AH17" s="127"/>
      <c r="AI17" s="161"/>
      <c r="AJ17" s="161"/>
      <c r="AK17" s="298"/>
      <c r="AL17" s="318"/>
      <c r="AM17" s="240"/>
      <c r="AN17" s="240"/>
      <c r="AO17" s="167"/>
      <c r="AP17" s="321"/>
      <c r="AQ17" s="321"/>
      <c r="AR17" s="321"/>
      <c r="AS17" s="311"/>
      <c r="AT17" s="169"/>
      <c r="AU17" s="170"/>
      <c r="AV17" s="195"/>
      <c r="AW17" s="321"/>
      <c r="AX17" s="171"/>
      <c r="AY17" s="306"/>
      <c r="AZ17" s="331"/>
      <c r="BA17" s="332"/>
      <c r="BB17" s="332"/>
      <c r="BC17" s="326"/>
      <c r="BD17" s="326"/>
      <c r="BE17" s="326"/>
      <c r="BF17" s="326"/>
      <c r="BG17" s="167"/>
      <c r="BH17" s="240"/>
      <c r="BI17" s="240"/>
      <c r="BJ17" s="240"/>
      <c r="BK17" s="240"/>
      <c r="BL17" s="323"/>
      <c r="BM17" s="168"/>
      <c r="BN17" s="167"/>
      <c r="BO17" s="167"/>
      <c r="BP17" s="195"/>
      <c r="BQ17" s="438"/>
      <c r="BR17" s="435"/>
      <c r="BS17" s="436"/>
      <c r="BT17" s="436" t="s">
        <v>213</v>
      </c>
      <c r="BU17" s="437" t="s">
        <v>213</v>
      </c>
    </row>
    <row r="18" spans="1:73" s="42" customFormat="1" ht="24.95" customHeight="1" x14ac:dyDescent="0.25">
      <c r="A18" s="226" t="s">
        <v>47</v>
      </c>
      <c r="B18" s="227">
        <v>10</v>
      </c>
      <c r="C18" s="167">
        <v>15</v>
      </c>
      <c r="D18" s="167"/>
      <c r="E18" s="162">
        <v>7.48</v>
      </c>
      <c r="F18" s="162">
        <v>7.9</v>
      </c>
      <c r="G18" s="161">
        <v>2040</v>
      </c>
      <c r="H18" s="161">
        <v>1476</v>
      </c>
      <c r="I18" s="290">
        <v>379.99999999999977</v>
      </c>
      <c r="J18" s="290">
        <v>31.599999999999962</v>
      </c>
      <c r="K18" s="427">
        <f t="shared" si="0"/>
        <v>91.684210526315795</v>
      </c>
      <c r="L18" s="290">
        <v>487.1794871794869</v>
      </c>
      <c r="M18" s="290">
        <v>29.97948717948714</v>
      </c>
      <c r="N18" s="427">
        <f t="shared" si="1"/>
        <v>93.846315789473692</v>
      </c>
      <c r="O18" s="290">
        <v>974.3589743589738</v>
      </c>
      <c r="P18" s="290">
        <v>81.025641025640923</v>
      </c>
      <c r="Q18" s="427">
        <f t="shared" si="2"/>
        <v>91.684210526315795</v>
      </c>
      <c r="R18" s="290"/>
      <c r="S18" s="290"/>
      <c r="T18" s="162"/>
      <c r="U18" s="162"/>
      <c r="V18" s="162"/>
      <c r="W18" s="162"/>
      <c r="X18" s="162"/>
      <c r="Y18" s="162"/>
      <c r="Z18" s="314" t="str">
        <f t="shared" si="5"/>
        <v/>
      </c>
      <c r="AA18" s="314" t="str">
        <f t="shared" si="5"/>
        <v/>
      </c>
      <c r="AB18" s="313" t="str">
        <f t="shared" si="3"/>
        <v/>
      </c>
      <c r="AC18" s="162"/>
      <c r="AD18" s="162"/>
      <c r="AE18" s="183" t="str">
        <f t="shared" si="4"/>
        <v/>
      </c>
      <c r="AF18" s="161"/>
      <c r="AG18" s="161"/>
      <c r="AH18" s="127" t="s">
        <v>214</v>
      </c>
      <c r="AI18" s="161" t="s">
        <v>215</v>
      </c>
      <c r="AJ18" s="161" t="s">
        <v>216</v>
      </c>
      <c r="AK18" s="298" t="s">
        <v>216</v>
      </c>
      <c r="AL18" s="318"/>
      <c r="AM18" s="240"/>
      <c r="AN18" s="240"/>
      <c r="AO18" s="167"/>
      <c r="AP18" s="321"/>
      <c r="AQ18" s="321">
        <v>192</v>
      </c>
      <c r="AR18" s="321">
        <v>160</v>
      </c>
      <c r="AS18" s="311"/>
      <c r="AT18" s="169"/>
      <c r="AU18" s="170"/>
      <c r="AV18" s="195"/>
      <c r="AW18" s="321">
        <v>15</v>
      </c>
      <c r="AX18" s="171"/>
      <c r="AY18" s="306"/>
      <c r="AZ18" s="331"/>
      <c r="BA18" s="332"/>
      <c r="BB18" s="332"/>
      <c r="BC18" s="326"/>
      <c r="BD18" s="326"/>
      <c r="BE18" s="326"/>
      <c r="BF18" s="326"/>
      <c r="BG18" s="167"/>
      <c r="BH18" s="240"/>
      <c r="BI18" s="240"/>
      <c r="BJ18" s="240"/>
      <c r="BK18" s="240"/>
      <c r="BL18" s="323"/>
      <c r="BM18" s="168"/>
      <c r="BN18" s="167"/>
      <c r="BO18" s="167"/>
      <c r="BP18" s="195"/>
      <c r="BQ18" s="438"/>
      <c r="BR18" s="435"/>
      <c r="BS18" s="436"/>
      <c r="BT18" s="436" t="s">
        <v>213</v>
      </c>
      <c r="BU18" s="437" t="s">
        <v>213</v>
      </c>
    </row>
    <row r="19" spans="1:73" s="42" customFormat="1" ht="24.95" customHeight="1" x14ac:dyDescent="0.25">
      <c r="A19" s="226" t="s">
        <v>48</v>
      </c>
      <c r="B19" s="227">
        <v>11</v>
      </c>
      <c r="C19" s="167">
        <v>15</v>
      </c>
      <c r="D19" s="167"/>
      <c r="E19" s="162"/>
      <c r="F19" s="162"/>
      <c r="G19" s="161"/>
      <c r="H19" s="161"/>
      <c r="I19" s="290" t="s">
        <v>213</v>
      </c>
      <c r="J19" s="290" t="s">
        <v>213</v>
      </c>
      <c r="K19" s="427" t="str">
        <f t="shared" si="0"/>
        <v/>
      </c>
      <c r="L19" s="290"/>
      <c r="M19" s="290"/>
      <c r="N19" s="427" t="str">
        <f t="shared" si="1"/>
        <v/>
      </c>
      <c r="O19" s="290"/>
      <c r="P19" s="290"/>
      <c r="Q19" s="427" t="str">
        <f t="shared" si="2"/>
        <v/>
      </c>
      <c r="R19" s="290"/>
      <c r="S19" s="290"/>
      <c r="T19" s="162"/>
      <c r="U19" s="162"/>
      <c r="V19" s="162"/>
      <c r="W19" s="162"/>
      <c r="X19" s="162"/>
      <c r="Y19" s="162"/>
      <c r="Z19" s="314" t="str">
        <f t="shared" si="5"/>
        <v/>
      </c>
      <c r="AA19" s="314" t="str">
        <f t="shared" si="5"/>
        <v/>
      </c>
      <c r="AB19" s="313" t="str">
        <f t="shared" si="3"/>
        <v/>
      </c>
      <c r="AC19" s="162"/>
      <c r="AD19" s="162"/>
      <c r="AE19" s="183" t="str">
        <f t="shared" si="4"/>
        <v/>
      </c>
      <c r="AF19" s="161"/>
      <c r="AG19" s="161"/>
      <c r="AH19" s="127"/>
      <c r="AI19" s="161"/>
      <c r="AJ19" s="161"/>
      <c r="AK19" s="298"/>
      <c r="AL19" s="318"/>
      <c r="AM19" s="240"/>
      <c r="AN19" s="240"/>
      <c r="AO19" s="167"/>
      <c r="AP19" s="321"/>
      <c r="AQ19" s="321"/>
      <c r="AR19" s="321"/>
      <c r="AS19" s="311"/>
      <c r="AT19" s="169"/>
      <c r="AU19" s="170"/>
      <c r="AV19" s="195"/>
      <c r="AW19" s="321"/>
      <c r="AX19" s="171"/>
      <c r="AY19" s="306"/>
      <c r="AZ19" s="331"/>
      <c r="BA19" s="332"/>
      <c r="BB19" s="332"/>
      <c r="BC19" s="326"/>
      <c r="BD19" s="326"/>
      <c r="BE19" s="326"/>
      <c r="BF19" s="326"/>
      <c r="BG19" s="167"/>
      <c r="BH19" s="240"/>
      <c r="BI19" s="240"/>
      <c r="BJ19" s="240"/>
      <c r="BK19" s="240"/>
      <c r="BL19" s="323"/>
      <c r="BM19" s="168"/>
      <c r="BN19" s="167"/>
      <c r="BO19" s="167"/>
      <c r="BP19" s="195"/>
      <c r="BQ19" s="438"/>
      <c r="BR19" s="435"/>
      <c r="BS19" s="436"/>
      <c r="BT19" s="436" t="s">
        <v>213</v>
      </c>
      <c r="BU19" s="437" t="s">
        <v>213</v>
      </c>
    </row>
    <row r="20" spans="1:73" s="42" customFormat="1" ht="24.95" customHeight="1" x14ac:dyDescent="0.25">
      <c r="A20" s="226" t="s">
        <v>49</v>
      </c>
      <c r="B20" s="227">
        <v>12</v>
      </c>
      <c r="C20" s="167">
        <v>14</v>
      </c>
      <c r="D20" s="167"/>
      <c r="E20" s="162"/>
      <c r="F20" s="162"/>
      <c r="G20" s="161"/>
      <c r="H20" s="161"/>
      <c r="I20" s="290" t="s">
        <v>213</v>
      </c>
      <c r="J20" s="290" t="s">
        <v>213</v>
      </c>
      <c r="K20" s="427" t="str">
        <f t="shared" si="0"/>
        <v/>
      </c>
      <c r="L20" s="290"/>
      <c r="M20" s="290"/>
      <c r="N20" s="427" t="str">
        <f t="shared" si="1"/>
        <v/>
      </c>
      <c r="O20" s="290"/>
      <c r="P20" s="290"/>
      <c r="Q20" s="427" t="str">
        <f t="shared" si="2"/>
        <v/>
      </c>
      <c r="R20" s="290"/>
      <c r="S20" s="290"/>
      <c r="T20" s="162"/>
      <c r="U20" s="162"/>
      <c r="V20" s="162"/>
      <c r="W20" s="162"/>
      <c r="X20" s="162"/>
      <c r="Y20" s="162"/>
      <c r="Z20" s="314" t="str">
        <f t="shared" si="5"/>
        <v/>
      </c>
      <c r="AA20" s="314" t="str">
        <f t="shared" si="5"/>
        <v/>
      </c>
      <c r="AB20" s="313" t="str">
        <f t="shared" si="3"/>
        <v/>
      </c>
      <c r="AC20" s="162"/>
      <c r="AD20" s="162"/>
      <c r="AE20" s="183" t="str">
        <f t="shared" si="4"/>
        <v/>
      </c>
      <c r="AF20" s="161"/>
      <c r="AG20" s="161"/>
      <c r="AH20" s="127"/>
      <c r="AI20" s="161"/>
      <c r="AJ20" s="161"/>
      <c r="AK20" s="298"/>
      <c r="AL20" s="318"/>
      <c r="AM20" s="240"/>
      <c r="AN20" s="240"/>
      <c r="AO20" s="167"/>
      <c r="AP20" s="321"/>
      <c r="AQ20" s="321"/>
      <c r="AR20" s="321"/>
      <c r="AS20" s="311"/>
      <c r="AT20" s="169"/>
      <c r="AU20" s="170"/>
      <c r="AV20" s="195"/>
      <c r="AW20" s="321"/>
      <c r="AX20" s="171"/>
      <c r="AY20" s="306"/>
      <c r="AZ20" s="331"/>
      <c r="BA20" s="332"/>
      <c r="BB20" s="332"/>
      <c r="BC20" s="326"/>
      <c r="BD20" s="326"/>
      <c r="BE20" s="326"/>
      <c r="BF20" s="326"/>
      <c r="BG20" s="167"/>
      <c r="BH20" s="240"/>
      <c r="BI20" s="240"/>
      <c r="BJ20" s="240"/>
      <c r="BK20" s="240"/>
      <c r="BL20" s="323"/>
      <c r="BM20" s="168"/>
      <c r="BN20" s="167"/>
      <c r="BO20" s="167"/>
      <c r="BP20" s="195"/>
      <c r="BQ20" s="438"/>
      <c r="BR20" s="435"/>
      <c r="BS20" s="436"/>
      <c r="BT20" s="436" t="s">
        <v>213</v>
      </c>
      <c r="BU20" s="437" t="s">
        <v>213</v>
      </c>
    </row>
    <row r="21" spans="1:73" s="42" customFormat="1" ht="24.95" customHeight="1" x14ac:dyDescent="0.25">
      <c r="A21" s="226" t="s">
        <v>50</v>
      </c>
      <c r="B21" s="227">
        <v>13</v>
      </c>
      <c r="C21" s="167">
        <v>12</v>
      </c>
      <c r="D21" s="167"/>
      <c r="E21" s="162">
        <v>7.21</v>
      </c>
      <c r="F21" s="162">
        <v>7.66</v>
      </c>
      <c r="G21" s="161">
        <v>1673</v>
      </c>
      <c r="H21" s="161">
        <v>1387</v>
      </c>
      <c r="I21" s="290">
        <v>386.00000000000023</v>
      </c>
      <c r="J21" s="290">
        <v>49.199999999999967</v>
      </c>
      <c r="K21" s="427">
        <f t="shared" si="0"/>
        <v>87.253886010362706</v>
      </c>
      <c r="L21" s="290">
        <v>494.87179487179515</v>
      </c>
      <c r="M21" s="290">
        <v>46.676923076923039</v>
      </c>
      <c r="N21" s="427">
        <f t="shared" si="1"/>
        <v>90.567875647668401</v>
      </c>
      <c r="O21" s="290">
        <v>989.74358974359029</v>
      </c>
      <c r="P21" s="290">
        <v>126.15384615384606</v>
      </c>
      <c r="Q21" s="427">
        <f t="shared" si="2"/>
        <v>87.25388601036272</v>
      </c>
      <c r="R21" s="290"/>
      <c r="S21" s="290"/>
      <c r="T21" s="162"/>
      <c r="U21" s="162"/>
      <c r="V21" s="162"/>
      <c r="W21" s="162"/>
      <c r="X21" s="162"/>
      <c r="Y21" s="162"/>
      <c r="Z21" s="314" t="str">
        <f t="shared" si="5"/>
        <v/>
      </c>
      <c r="AA21" s="314" t="str">
        <f t="shared" si="5"/>
        <v/>
      </c>
      <c r="AB21" s="313" t="str">
        <f t="shared" si="3"/>
        <v/>
      </c>
      <c r="AC21" s="162"/>
      <c r="AD21" s="162"/>
      <c r="AE21" s="183" t="str">
        <f t="shared" si="4"/>
        <v/>
      </c>
      <c r="AF21" s="161"/>
      <c r="AG21" s="161"/>
      <c r="AH21" s="127" t="s">
        <v>214</v>
      </c>
      <c r="AI21" s="161" t="s">
        <v>215</v>
      </c>
      <c r="AJ21" s="161" t="s">
        <v>216</v>
      </c>
      <c r="AK21" s="298" t="s">
        <v>216</v>
      </c>
      <c r="AL21" s="318"/>
      <c r="AM21" s="240"/>
      <c r="AN21" s="240"/>
      <c r="AO21" s="167"/>
      <c r="AP21" s="321"/>
      <c r="AQ21" s="321">
        <v>184</v>
      </c>
      <c r="AR21" s="321">
        <v>214</v>
      </c>
      <c r="AS21" s="311"/>
      <c r="AT21" s="169"/>
      <c r="AU21" s="170"/>
      <c r="AV21" s="195"/>
      <c r="AW21" s="321"/>
      <c r="AX21" s="171"/>
      <c r="AY21" s="306"/>
      <c r="AZ21" s="331"/>
      <c r="BA21" s="332"/>
      <c r="BB21" s="332"/>
      <c r="BC21" s="326"/>
      <c r="BD21" s="326"/>
      <c r="BE21" s="326"/>
      <c r="BF21" s="326"/>
      <c r="BG21" s="167"/>
      <c r="BH21" s="240"/>
      <c r="BI21" s="240"/>
      <c r="BJ21" s="240"/>
      <c r="BK21" s="240"/>
      <c r="BL21" s="323"/>
      <c r="BM21" s="168"/>
      <c r="BN21" s="167"/>
      <c r="BO21" s="167"/>
      <c r="BP21" s="195"/>
      <c r="BQ21" s="438"/>
      <c r="BR21" s="435"/>
      <c r="BS21" s="436"/>
      <c r="BT21" s="436" t="s">
        <v>213</v>
      </c>
      <c r="BU21" s="437" t="s">
        <v>213</v>
      </c>
    </row>
    <row r="22" spans="1:73" s="42" customFormat="1" ht="24.95" customHeight="1" x14ac:dyDescent="0.25">
      <c r="A22" s="226" t="s">
        <v>51</v>
      </c>
      <c r="B22" s="227">
        <v>14</v>
      </c>
      <c r="C22" s="167">
        <v>23</v>
      </c>
      <c r="D22" s="167"/>
      <c r="E22" s="162"/>
      <c r="F22" s="162"/>
      <c r="G22" s="161"/>
      <c r="H22" s="161"/>
      <c r="I22" s="290" t="s">
        <v>213</v>
      </c>
      <c r="J22" s="290" t="s">
        <v>213</v>
      </c>
      <c r="K22" s="427" t="str">
        <f t="shared" si="0"/>
        <v/>
      </c>
      <c r="L22" s="290"/>
      <c r="M22" s="290"/>
      <c r="N22" s="427" t="str">
        <f t="shared" si="1"/>
        <v/>
      </c>
      <c r="O22" s="290"/>
      <c r="P22" s="290"/>
      <c r="Q22" s="427" t="str">
        <f t="shared" si="2"/>
        <v/>
      </c>
      <c r="R22" s="290"/>
      <c r="S22" s="290"/>
      <c r="T22" s="162"/>
      <c r="U22" s="162"/>
      <c r="V22" s="162"/>
      <c r="W22" s="162"/>
      <c r="X22" s="162"/>
      <c r="Y22" s="162"/>
      <c r="Z22" s="314" t="str">
        <f t="shared" si="5"/>
        <v/>
      </c>
      <c r="AA22" s="314" t="str">
        <f t="shared" si="5"/>
        <v/>
      </c>
      <c r="AB22" s="313" t="str">
        <f t="shared" si="3"/>
        <v/>
      </c>
      <c r="AC22" s="162"/>
      <c r="AD22" s="162"/>
      <c r="AE22" s="183" t="str">
        <f t="shared" si="4"/>
        <v/>
      </c>
      <c r="AF22" s="161"/>
      <c r="AG22" s="161"/>
      <c r="AH22" s="127"/>
      <c r="AI22" s="161"/>
      <c r="AJ22" s="161"/>
      <c r="AK22" s="298"/>
      <c r="AL22" s="318"/>
      <c r="AM22" s="240"/>
      <c r="AN22" s="240"/>
      <c r="AO22" s="167"/>
      <c r="AP22" s="321"/>
      <c r="AQ22" s="321"/>
      <c r="AR22" s="321"/>
      <c r="AS22" s="311"/>
      <c r="AT22" s="169"/>
      <c r="AU22" s="170"/>
      <c r="AV22" s="195"/>
      <c r="AW22" s="321"/>
      <c r="AX22" s="171"/>
      <c r="AY22" s="306"/>
      <c r="AZ22" s="331"/>
      <c r="BA22" s="332"/>
      <c r="BB22" s="332"/>
      <c r="BC22" s="326"/>
      <c r="BD22" s="326"/>
      <c r="BE22" s="326"/>
      <c r="BF22" s="326"/>
      <c r="BG22" s="167"/>
      <c r="BH22" s="240"/>
      <c r="BI22" s="240"/>
      <c r="BJ22" s="240"/>
      <c r="BK22" s="240"/>
      <c r="BL22" s="323"/>
      <c r="BM22" s="168"/>
      <c r="BN22" s="167"/>
      <c r="BO22" s="167"/>
      <c r="BP22" s="195"/>
      <c r="BQ22" s="438"/>
      <c r="BR22" s="435"/>
      <c r="BS22" s="436"/>
      <c r="BT22" s="436" t="s">
        <v>213</v>
      </c>
      <c r="BU22" s="437" t="s">
        <v>213</v>
      </c>
    </row>
    <row r="23" spans="1:73" s="42" customFormat="1" ht="24.95" customHeight="1" x14ac:dyDescent="0.25">
      <c r="A23" s="226" t="s">
        <v>52</v>
      </c>
      <c r="B23" s="227">
        <v>15</v>
      </c>
      <c r="C23" s="167">
        <v>24</v>
      </c>
      <c r="D23" s="167"/>
      <c r="E23" s="162"/>
      <c r="F23" s="162"/>
      <c r="G23" s="161"/>
      <c r="H23" s="161"/>
      <c r="I23" s="290" t="s">
        <v>213</v>
      </c>
      <c r="J23" s="290" t="s">
        <v>213</v>
      </c>
      <c r="K23" s="427" t="str">
        <f t="shared" si="0"/>
        <v/>
      </c>
      <c r="L23" s="290"/>
      <c r="M23" s="290"/>
      <c r="N23" s="427" t="str">
        <f t="shared" si="1"/>
        <v/>
      </c>
      <c r="O23" s="290"/>
      <c r="P23" s="290"/>
      <c r="Q23" s="427" t="str">
        <f t="shared" si="2"/>
        <v/>
      </c>
      <c r="R23" s="290"/>
      <c r="S23" s="290"/>
      <c r="T23" s="162"/>
      <c r="U23" s="162"/>
      <c r="V23" s="162"/>
      <c r="W23" s="162"/>
      <c r="X23" s="162"/>
      <c r="Y23" s="162"/>
      <c r="Z23" s="314" t="str">
        <f t="shared" si="5"/>
        <v/>
      </c>
      <c r="AA23" s="314" t="str">
        <f t="shared" si="5"/>
        <v/>
      </c>
      <c r="AB23" s="313" t="str">
        <f t="shared" si="3"/>
        <v/>
      </c>
      <c r="AC23" s="162"/>
      <c r="AD23" s="162"/>
      <c r="AE23" s="183" t="str">
        <f t="shared" si="4"/>
        <v/>
      </c>
      <c r="AF23" s="161"/>
      <c r="AG23" s="161"/>
      <c r="AH23" s="127"/>
      <c r="AI23" s="161"/>
      <c r="AJ23" s="161"/>
      <c r="AK23" s="298"/>
      <c r="AL23" s="318"/>
      <c r="AM23" s="240"/>
      <c r="AN23" s="240"/>
      <c r="AO23" s="167"/>
      <c r="AP23" s="321"/>
      <c r="AQ23" s="321"/>
      <c r="AR23" s="321"/>
      <c r="AS23" s="311"/>
      <c r="AT23" s="169"/>
      <c r="AU23" s="170"/>
      <c r="AV23" s="195"/>
      <c r="AW23" s="321"/>
      <c r="AX23" s="171"/>
      <c r="AY23" s="306"/>
      <c r="AZ23" s="331"/>
      <c r="BA23" s="332"/>
      <c r="BB23" s="332"/>
      <c r="BC23" s="326"/>
      <c r="BD23" s="326"/>
      <c r="BE23" s="326"/>
      <c r="BF23" s="326"/>
      <c r="BG23" s="167"/>
      <c r="BH23" s="240"/>
      <c r="BI23" s="240"/>
      <c r="BJ23" s="240"/>
      <c r="BK23" s="240"/>
      <c r="BL23" s="323"/>
      <c r="BM23" s="168"/>
      <c r="BN23" s="167"/>
      <c r="BO23" s="167"/>
      <c r="BP23" s="195"/>
      <c r="BQ23" s="438"/>
      <c r="BR23" s="435"/>
      <c r="BS23" s="436"/>
      <c r="BT23" s="436" t="s">
        <v>213</v>
      </c>
      <c r="BU23" s="437" t="s">
        <v>213</v>
      </c>
    </row>
    <row r="24" spans="1:73" s="42" customFormat="1" ht="24.95" customHeight="1" x14ac:dyDescent="0.25">
      <c r="A24" s="226" t="s">
        <v>53</v>
      </c>
      <c r="B24" s="227">
        <v>16</v>
      </c>
      <c r="C24" s="167">
        <v>24</v>
      </c>
      <c r="D24" s="167"/>
      <c r="E24" s="162"/>
      <c r="F24" s="162"/>
      <c r="G24" s="161"/>
      <c r="H24" s="161"/>
      <c r="I24" s="290" t="s">
        <v>213</v>
      </c>
      <c r="J24" s="290" t="s">
        <v>213</v>
      </c>
      <c r="K24" s="427" t="str">
        <f t="shared" si="0"/>
        <v/>
      </c>
      <c r="L24" s="290"/>
      <c r="M24" s="290"/>
      <c r="N24" s="427" t="str">
        <f t="shared" si="1"/>
        <v/>
      </c>
      <c r="O24" s="290"/>
      <c r="P24" s="290"/>
      <c r="Q24" s="427" t="str">
        <f t="shared" si="2"/>
        <v/>
      </c>
      <c r="R24" s="290"/>
      <c r="S24" s="290"/>
      <c r="T24" s="162"/>
      <c r="U24" s="162"/>
      <c r="V24" s="162"/>
      <c r="W24" s="162"/>
      <c r="X24" s="162"/>
      <c r="Y24" s="162"/>
      <c r="Z24" s="314" t="str">
        <f t="shared" si="5"/>
        <v/>
      </c>
      <c r="AA24" s="314" t="str">
        <f t="shared" si="5"/>
        <v/>
      </c>
      <c r="AB24" s="313" t="str">
        <f t="shared" si="3"/>
        <v/>
      </c>
      <c r="AC24" s="162"/>
      <c r="AD24" s="162"/>
      <c r="AE24" s="183" t="str">
        <f t="shared" si="4"/>
        <v/>
      </c>
      <c r="AF24" s="161"/>
      <c r="AG24" s="161"/>
      <c r="AH24" s="127"/>
      <c r="AI24" s="161"/>
      <c r="AJ24" s="161"/>
      <c r="AK24" s="298"/>
      <c r="AL24" s="318"/>
      <c r="AM24" s="240"/>
      <c r="AN24" s="240"/>
      <c r="AO24" s="167"/>
      <c r="AP24" s="321"/>
      <c r="AQ24" s="321"/>
      <c r="AR24" s="321"/>
      <c r="AS24" s="311"/>
      <c r="AT24" s="169"/>
      <c r="AU24" s="170"/>
      <c r="AV24" s="195"/>
      <c r="AW24" s="321"/>
      <c r="AX24" s="171"/>
      <c r="AY24" s="306"/>
      <c r="AZ24" s="331"/>
      <c r="BA24" s="332"/>
      <c r="BB24" s="332"/>
      <c r="BC24" s="326"/>
      <c r="BD24" s="326"/>
      <c r="BE24" s="326"/>
      <c r="BF24" s="326"/>
      <c r="BG24" s="167"/>
      <c r="BH24" s="240"/>
      <c r="BI24" s="240"/>
      <c r="BJ24" s="240"/>
      <c r="BK24" s="240"/>
      <c r="BL24" s="323"/>
      <c r="BM24" s="168"/>
      <c r="BN24" s="167"/>
      <c r="BO24" s="167"/>
      <c r="BP24" s="195"/>
      <c r="BQ24" s="438"/>
      <c r="BR24" s="435"/>
      <c r="BS24" s="436"/>
      <c r="BT24" s="436" t="s">
        <v>213</v>
      </c>
      <c r="BU24" s="437" t="s">
        <v>213</v>
      </c>
    </row>
    <row r="25" spans="1:73" s="42" customFormat="1" ht="24.95" customHeight="1" x14ac:dyDescent="0.25">
      <c r="A25" s="226" t="s">
        <v>47</v>
      </c>
      <c r="B25" s="227">
        <v>17</v>
      </c>
      <c r="C25" s="167">
        <v>11</v>
      </c>
      <c r="D25" s="167"/>
      <c r="E25" s="162">
        <v>6.65</v>
      </c>
      <c r="F25" s="162">
        <v>7.44</v>
      </c>
      <c r="G25" s="161">
        <v>1384</v>
      </c>
      <c r="H25" s="161">
        <v>1361</v>
      </c>
      <c r="I25" s="290">
        <v>388</v>
      </c>
      <c r="J25" s="290">
        <v>43.499999999999993</v>
      </c>
      <c r="K25" s="427">
        <f t="shared" si="0"/>
        <v>88.788659793814432</v>
      </c>
      <c r="L25" s="290">
        <v>1895</v>
      </c>
      <c r="M25" s="290">
        <v>137.27000000000001</v>
      </c>
      <c r="N25" s="427">
        <f t="shared" si="1"/>
        <v>92.756200527704493</v>
      </c>
      <c r="O25" s="290">
        <v>1649</v>
      </c>
      <c r="P25" s="290">
        <v>371</v>
      </c>
      <c r="Q25" s="427">
        <f t="shared" si="2"/>
        <v>77.501516070345673</v>
      </c>
      <c r="R25" s="290"/>
      <c r="S25" s="290"/>
      <c r="T25" s="162"/>
      <c r="U25" s="162"/>
      <c r="V25" s="162"/>
      <c r="W25" s="162"/>
      <c r="X25" s="162"/>
      <c r="Y25" s="162"/>
      <c r="Z25" s="314" t="str">
        <f t="shared" si="5"/>
        <v/>
      </c>
      <c r="AA25" s="314" t="str">
        <f t="shared" si="5"/>
        <v/>
      </c>
      <c r="AB25" s="313" t="str">
        <f t="shared" si="3"/>
        <v/>
      </c>
      <c r="AC25" s="162">
        <v>8.3000000000000007</v>
      </c>
      <c r="AD25" s="162">
        <v>6.7</v>
      </c>
      <c r="AE25" s="183">
        <f t="shared" si="4"/>
        <v>19.277108433734945</v>
      </c>
      <c r="AF25" s="161"/>
      <c r="AG25" s="161"/>
      <c r="AH25" s="127" t="s">
        <v>214</v>
      </c>
      <c r="AI25" s="161" t="s">
        <v>215</v>
      </c>
      <c r="AJ25" s="161" t="s">
        <v>216</v>
      </c>
      <c r="AK25" s="298" t="s">
        <v>216</v>
      </c>
      <c r="AL25" s="318"/>
      <c r="AM25" s="240"/>
      <c r="AN25" s="240"/>
      <c r="AO25" s="167"/>
      <c r="AP25" s="321"/>
      <c r="AQ25" s="321">
        <v>190</v>
      </c>
      <c r="AR25" s="321">
        <v>256</v>
      </c>
      <c r="AS25" s="311"/>
      <c r="AT25" s="169"/>
      <c r="AU25" s="170"/>
      <c r="AV25" s="195"/>
      <c r="AW25" s="321">
        <v>20</v>
      </c>
      <c r="AX25" s="171"/>
      <c r="AY25" s="306"/>
      <c r="AZ25" s="331"/>
      <c r="BA25" s="332"/>
      <c r="BB25" s="332"/>
      <c r="BC25" s="326"/>
      <c r="BD25" s="326"/>
      <c r="BE25" s="326"/>
      <c r="BF25" s="326"/>
      <c r="BG25" s="167"/>
      <c r="BH25" s="240"/>
      <c r="BI25" s="240"/>
      <c r="BJ25" s="240"/>
      <c r="BK25" s="240"/>
      <c r="BL25" s="323"/>
      <c r="BM25" s="168"/>
      <c r="BN25" s="167"/>
      <c r="BO25" s="167"/>
      <c r="BP25" s="195"/>
      <c r="BQ25" s="438"/>
      <c r="BR25" s="435"/>
      <c r="BS25" s="436"/>
      <c r="BT25" s="436" t="s">
        <v>213</v>
      </c>
      <c r="BU25" s="437" t="s">
        <v>213</v>
      </c>
    </row>
    <row r="26" spans="1:73" s="42" customFormat="1" ht="24.95" customHeight="1" x14ac:dyDescent="0.25">
      <c r="A26" s="226" t="s">
        <v>48</v>
      </c>
      <c r="B26" s="227">
        <v>18</v>
      </c>
      <c r="C26" s="167">
        <v>24</v>
      </c>
      <c r="D26" s="167"/>
      <c r="E26" s="162"/>
      <c r="F26" s="162"/>
      <c r="G26" s="161"/>
      <c r="H26" s="161"/>
      <c r="I26" s="290" t="s">
        <v>213</v>
      </c>
      <c r="J26" s="290" t="s">
        <v>213</v>
      </c>
      <c r="K26" s="427" t="str">
        <f t="shared" si="0"/>
        <v/>
      </c>
      <c r="L26" s="290"/>
      <c r="M26" s="290"/>
      <c r="N26" s="427" t="str">
        <f t="shared" si="1"/>
        <v/>
      </c>
      <c r="O26" s="290"/>
      <c r="P26" s="290"/>
      <c r="Q26" s="427" t="str">
        <f t="shared" si="2"/>
        <v/>
      </c>
      <c r="R26" s="290"/>
      <c r="S26" s="290"/>
      <c r="T26" s="162"/>
      <c r="U26" s="162"/>
      <c r="V26" s="162"/>
      <c r="W26" s="162"/>
      <c r="X26" s="162"/>
      <c r="Y26" s="162"/>
      <c r="Z26" s="314" t="str">
        <f t="shared" si="5"/>
        <v/>
      </c>
      <c r="AA26" s="314" t="str">
        <f t="shared" si="5"/>
        <v/>
      </c>
      <c r="AB26" s="313" t="str">
        <f t="shared" si="3"/>
        <v/>
      </c>
      <c r="AC26" s="162"/>
      <c r="AD26" s="162"/>
      <c r="AE26" s="183" t="str">
        <f t="shared" si="4"/>
        <v/>
      </c>
      <c r="AF26" s="161"/>
      <c r="AG26" s="161"/>
      <c r="AH26" s="127"/>
      <c r="AI26" s="161"/>
      <c r="AJ26" s="161"/>
      <c r="AK26" s="298"/>
      <c r="AL26" s="318"/>
      <c r="AM26" s="240"/>
      <c r="AN26" s="240"/>
      <c r="AO26" s="167"/>
      <c r="AP26" s="321"/>
      <c r="AQ26" s="321"/>
      <c r="AR26" s="321"/>
      <c r="AS26" s="311"/>
      <c r="AT26" s="169"/>
      <c r="AU26" s="170"/>
      <c r="AV26" s="195"/>
      <c r="AW26" s="321"/>
      <c r="AX26" s="171"/>
      <c r="AY26" s="306"/>
      <c r="AZ26" s="331"/>
      <c r="BA26" s="332"/>
      <c r="BB26" s="332"/>
      <c r="BC26" s="326"/>
      <c r="BD26" s="326"/>
      <c r="BE26" s="326"/>
      <c r="BF26" s="326"/>
      <c r="BG26" s="167"/>
      <c r="BH26" s="240"/>
      <c r="BI26" s="240"/>
      <c r="BJ26" s="240"/>
      <c r="BK26" s="240"/>
      <c r="BL26" s="323"/>
      <c r="BM26" s="168"/>
      <c r="BN26" s="167"/>
      <c r="BO26" s="167"/>
      <c r="BP26" s="195"/>
      <c r="BQ26" s="438"/>
      <c r="BR26" s="435"/>
      <c r="BS26" s="436"/>
      <c r="BT26" s="436" t="s">
        <v>213</v>
      </c>
      <c r="BU26" s="437" t="s">
        <v>213</v>
      </c>
    </row>
    <row r="27" spans="1:73" s="42" customFormat="1" ht="24.95" customHeight="1" x14ac:dyDescent="0.25">
      <c r="A27" s="226" t="s">
        <v>49</v>
      </c>
      <c r="B27" s="227">
        <v>19</v>
      </c>
      <c r="C27" s="167">
        <v>24</v>
      </c>
      <c r="D27" s="167"/>
      <c r="E27" s="162"/>
      <c r="F27" s="162"/>
      <c r="G27" s="161"/>
      <c r="H27" s="161"/>
      <c r="I27" s="290" t="s">
        <v>213</v>
      </c>
      <c r="J27" s="290" t="s">
        <v>213</v>
      </c>
      <c r="K27" s="427" t="str">
        <f t="shared" si="0"/>
        <v/>
      </c>
      <c r="L27" s="290"/>
      <c r="M27" s="290"/>
      <c r="N27" s="427" t="str">
        <f t="shared" si="1"/>
        <v/>
      </c>
      <c r="O27" s="290"/>
      <c r="P27" s="290"/>
      <c r="Q27" s="427" t="str">
        <f t="shared" si="2"/>
        <v/>
      </c>
      <c r="R27" s="290"/>
      <c r="S27" s="290"/>
      <c r="T27" s="162"/>
      <c r="U27" s="162"/>
      <c r="V27" s="162"/>
      <c r="W27" s="162"/>
      <c r="X27" s="162"/>
      <c r="Y27" s="162"/>
      <c r="Z27" s="314" t="str">
        <f t="shared" si="5"/>
        <v/>
      </c>
      <c r="AA27" s="314" t="str">
        <f t="shared" si="5"/>
        <v/>
      </c>
      <c r="AB27" s="313" t="str">
        <f t="shared" si="3"/>
        <v/>
      </c>
      <c r="AC27" s="162"/>
      <c r="AD27" s="162"/>
      <c r="AE27" s="183" t="str">
        <f t="shared" si="4"/>
        <v/>
      </c>
      <c r="AF27" s="161"/>
      <c r="AG27" s="161"/>
      <c r="AH27" s="127"/>
      <c r="AI27" s="161"/>
      <c r="AJ27" s="161"/>
      <c r="AK27" s="298"/>
      <c r="AL27" s="318"/>
      <c r="AM27" s="240"/>
      <c r="AN27" s="240"/>
      <c r="AO27" s="167"/>
      <c r="AP27" s="321"/>
      <c r="AQ27" s="321"/>
      <c r="AR27" s="321"/>
      <c r="AS27" s="311"/>
      <c r="AT27" s="169"/>
      <c r="AU27" s="170"/>
      <c r="AV27" s="195"/>
      <c r="AW27" s="321"/>
      <c r="AX27" s="171"/>
      <c r="AY27" s="306"/>
      <c r="AZ27" s="331"/>
      <c r="BA27" s="332"/>
      <c r="BB27" s="332"/>
      <c r="BC27" s="326"/>
      <c r="BD27" s="326"/>
      <c r="BE27" s="326"/>
      <c r="BF27" s="326"/>
      <c r="BG27" s="167"/>
      <c r="BH27" s="240"/>
      <c r="BI27" s="240"/>
      <c r="BJ27" s="240"/>
      <c r="BK27" s="240"/>
      <c r="BL27" s="323"/>
      <c r="BM27" s="168"/>
      <c r="BN27" s="167"/>
      <c r="BO27" s="167"/>
      <c r="BP27" s="195"/>
      <c r="BQ27" s="438"/>
      <c r="BR27" s="435"/>
      <c r="BS27" s="436"/>
      <c r="BT27" s="436" t="s">
        <v>213</v>
      </c>
      <c r="BU27" s="437" t="s">
        <v>213</v>
      </c>
    </row>
    <row r="28" spans="1:73" s="42" customFormat="1" ht="24.95" customHeight="1" x14ac:dyDescent="0.25">
      <c r="A28" s="226" t="s">
        <v>50</v>
      </c>
      <c r="B28" s="227">
        <v>20</v>
      </c>
      <c r="C28" s="167">
        <v>13</v>
      </c>
      <c r="D28" s="167"/>
      <c r="E28" s="162">
        <v>6.9</v>
      </c>
      <c r="F28" s="162">
        <v>7.48</v>
      </c>
      <c r="G28" s="161">
        <v>1582</v>
      </c>
      <c r="H28" s="161">
        <v>1294</v>
      </c>
      <c r="I28" s="290">
        <v>332.00000000000006</v>
      </c>
      <c r="J28" s="290">
        <v>66</v>
      </c>
      <c r="K28" s="427">
        <f t="shared" si="0"/>
        <v>80.120481927710856</v>
      </c>
      <c r="L28" s="290">
        <v>425.64102564102569</v>
      </c>
      <c r="M28" s="290">
        <v>62.615384615384613</v>
      </c>
      <c r="N28" s="427">
        <f t="shared" si="1"/>
        <v>85.289156626506042</v>
      </c>
      <c r="O28" s="290">
        <v>851.28205128205138</v>
      </c>
      <c r="P28" s="290">
        <v>169.23076923076923</v>
      </c>
      <c r="Q28" s="427">
        <f t="shared" si="2"/>
        <v>80.120481927710856</v>
      </c>
      <c r="R28" s="290"/>
      <c r="S28" s="290"/>
      <c r="T28" s="162"/>
      <c r="U28" s="162"/>
      <c r="V28" s="162"/>
      <c r="W28" s="162"/>
      <c r="X28" s="162"/>
      <c r="Y28" s="162"/>
      <c r="Z28" s="314" t="str">
        <f t="shared" si="5"/>
        <v/>
      </c>
      <c r="AA28" s="314" t="str">
        <f t="shared" si="5"/>
        <v/>
      </c>
      <c r="AB28" s="313" t="str">
        <f t="shared" si="3"/>
        <v/>
      </c>
      <c r="AC28" s="162"/>
      <c r="AD28" s="162"/>
      <c r="AE28" s="183" t="str">
        <f t="shared" si="4"/>
        <v/>
      </c>
      <c r="AF28" s="161"/>
      <c r="AG28" s="161"/>
      <c r="AH28" s="127" t="s">
        <v>214</v>
      </c>
      <c r="AI28" s="161" t="s">
        <v>215</v>
      </c>
      <c r="AJ28" s="161" t="s">
        <v>216</v>
      </c>
      <c r="AK28" s="298" t="s">
        <v>216</v>
      </c>
      <c r="AL28" s="318"/>
      <c r="AM28" s="240"/>
      <c r="AN28" s="240"/>
      <c r="AO28" s="167"/>
      <c r="AP28" s="321"/>
      <c r="AQ28" s="321">
        <v>132</v>
      </c>
      <c r="AR28" s="321">
        <v>248</v>
      </c>
      <c r="AS28" s="311"/>
      <c r="AT28" s="169"/>
      <c r="AU28" s="170"/>
      <c r="AV28" s="195"/>
      <c r="AW28" s="321"/>
      <c r="AX28" s="171"/>
      <c r="AY28" s="306"/>
      <c r="AZ28" s="331"/>
      <c r="BA28" s="332"/>
      <c r="BB28" s="332"/>
      <c r="BC28" s="326"/>
      <c r="BD28" s="326"/>
      <c r="BE28" s="326"/>
      <c r="BF28" s="326"/>
      <c r="BG28" s="167"/>
      <c r="BH28" s="240"/>
      <c r="BI28" s="240"/>
      <c r="BJ28" s="240"/>
      <c r="BK28" s="240"/>
      <c r="BL28" s="323"/>
      <c r="BM28" s="168"/>
      <c r="BN28" s="167"/>
      <c r="BO28" s="167"/>
      <c r="BP28" s="195"/>
      <c r="BQ28" s="438"/>
      <c r="BR28" s="435"/>
      <c r="BS28" s="436"/>
      <c r="BT28" s="436" t="s">
        <v>213</v>
      </c>
      <c r="BU28" s="437" t="s">
        <v>213</v>
      </c>
    </row>
    <row r="29" spans="1:73" s="42" customFormat="1" ht="24.95" customHeight="1" x14ac:dyDescent="0.25">
      <c r="A29" s="226" t="s">
        <v>51</v>
      </c>
      <c r="B29" s="227">
        <v>21</v>
      </c>
      <c r="C29" s="167">
        <v>14</v>
      </c>
      <c r="D29" s="167"/>
      <c r="E29" s="162"/>
      <c r="F29" s="162"/>
      <c r="G29" s="161"/>
      <c r="H29" s="161"/>
      <c r="I29" s="290" t="s">
        <v>213</v>
      </c>
      <c r="J29" s="290" t="s">
        <v>213</v>
      </c>
      <c r="K29" s="427" t="str">
        <f t="shared" si="0"/>
        <v/>
      </c>
      <c r="L29" s="290"/>
      <c r="M29" s="290"/>
      <c r="N29" s="427" t="str">
        <f t="shared" si="1"/>
        <v/>
      </c>
      <c r="O29" s="290"/>
      <c r="P29" s="290"/>
      <c r="Q29" s="427" t="str">
        <f t="shared" si="2"/>
        <v/>
      </c>
      <c r="R29" s="290"/>
      <c r="S29" s="290"/>
      <c r="T29" s="162"/>
      <c r="U29" s="162"/>
      <c r="V29" s="162"/>
      <c r="W29" s="162"/>
      <c r="X29" s="162"/>
      <c r="Y29" s="162"/>
      <c r="Z29" s="314" t="str">
        <f t="shared" si="5"/>
        <v/>
      </c>
      <c r="AA29" s="314" t="str">
        <f t="shared" si="5"/>
        <v/>
      </c>
      <c r="AB29" s="313" t="str">
        <f t="shared" si="3"/>
        <v/>
      </c>
      <c r="AC29" s="162"/>
      <c r="AD29" s="162"/>
      <c r="AE29" s="183" t="str">
        <f t="shared" si="4"/>
        <v/>
      </c>
      <c r="AF29" s="161"/>
      <c r="AG29" s="161"/>
      <c r="AH29" s="127"/>
      <c r="AI29" s="161"/>
      <c r="AJ29" s="161"/>
      <c r="AK29" s="298"/>
      <c r="AL29" s="318"/>
      <c r="AM29" s="240"/>
      <c r="AN29" s="240"/>
      <c r="AO29" s="167"/>
      <c r="AP29" s="321"/>
      <c r="AQ29" s="321"/>
      <c r="AR29" s="321"/>
      <c r="AS29" s="311"/>
      <c r="AT29" s="169"/>
      <c r="AU29" s="170"/>
      <c r="AV29" s="195"/>
      <c r="AW29" s="305"/>
      <c r="AX29" s="171"/>
      <c r="AY29" s="306"/>
      <c r="AZ29" s="331"/>
      <c r="BA29" s="332"/>
      <c r="BB29" s="332"/>
      <c r="BC29" s="326"/>
      <c r="BD29" s="326"/>
      <c r="BE29" s="326"/>
      <c r="BF29" s="326"/>
      <c r="BG29" s="167"/>
      <c r="BH29" s="240"/>
      <c r="BI29" s="240"/>
      <c r="BJ29" s="240"/>
      <c r="BK29" s="240"/>
      <c r="BL29" s="323"/>
      <c r="BM29" s="168"/>
      <c r="BN29" s="167"/>
      <c r="BO29" s="167"/>
      <c r="BP29" s="195"/>
      <c r="BQ29" s="438"/>
      <c r="BR29" s="435"/>
      <c r="BS29" s="436"/>
      <c r="BT29" s="436" t="s">
        <v>213</v>
      </c>
      <c r="BU29" s="437" t="s">
        <v>213</v>
      </c>
    </row>
    <row r="30" spans="1:73" s="42" customFormat="1" ht="24.95" customHeight="1" x14ac:dyDescent="0.25">
      <c r="A30" s="226" t="s">
        <v>52</v>
      </c>
      <c r="B30" s="227">
        <v>22</v>
      </c>
      <c r="C30" s="167">
        <v>14</v>
      </c>
      <c r="D30" s="167"/>
      <c r="E30" s="162"/>
      <c r="F30" s="162"/>
      <c r="G30" s="161"/>
      <c r="H30" s="161"/>
      <c r="I30" s="290" t="s">
        <v>213</v>
      </c>
      <c r="J30" s="290" t="s">
        <v>213</v>
      </c>
      <c r="K30" s="427" t="str">
        <f t="shared" si="0"/>
        <v/>
      </c>
      <c r="L30" s="290"/>
      <c r="M30" s="290"/>
      <c r="N30" s="427" t="str">
        <f t="shared" si="1"/>
        <v/>
      </c>
      <c r="O30" s="290"/>
      <c r="P30" s="290"/>
      <c r="Q30" s="427" t="str">
        <f t="shared" si="2"/>
        <v/>
      </c>
      <c r="R30" s="290"/>
      <c r="S30" s="290"/>
      <c r="T30" s="162"/>
      <c r="U30" s="162"/>
      <c r="V30" s="162"/>
      <c r="W30" s="162"/>
      <c r="X30" s="162"/>
      <c r="Y30" s="162"/>
      <c r="Z30" s="314" t="str">
        <f t="shared" si="5"/>
        <v/>
      </c>
      <c r="AA30" s="314" t="str">
        <f t="shared" si="5"/>
        <v/>
      </c>
      <c r="AB30" s="313" t="str">
        <f t="shared" si="3"/>
        <v/>
      </c>
      <c r="AC30" s="162"/>
      <c r="AD30" s="162"/>
      <c r="AE30" s="183" t="str">
        <f t="shared" si="4"/>
        <v/>
      </c>
      <c r="AF30" s="161"/>
      <c r="AG30" s="161"/>
      <c r="AH30" s="127"/>
      <c r="AI30" s="161"/>
      <c r="AJ30" s="161"/>
      <c r="AK30" s="298"/>
      <c r="AL30" s="318"/>
      <c r="AM30" s="240"/>
      <c r="AN30" s="240"/>
      <c r="AO30" s="167"/>
      <c r="AP30" s="321"/>
      <c r="AQ30" s="321"/>
      <c r="AR30" s="321"/>
      <c r="AS30" s="311"/>
      <c r="AT30" s="169"/>
      <c r="AU30" s="170"/>
      <c r="AV30" s="195"/>
      <c r="AW30" s="305"/>
      <c r="AX30" s="171"/>
      <c r="AY30" s="306"/>
      <c r="AZ30" s="331"/>
      <c r="BA30" s="332"/>
      <c r="BB30" s="332"/>
      <c r="BC30" s="326"/>
      <c r="BD30" s="326"/>
      <c r="BE30" s="326"/>
      <c r="BF30" s="326"/>
      <c r="BG30" s="167"/>
      <c r="BH30" s="240"/>
      <c r="BI30" s="240"/>
      <c r="BJ30" s="240"/>
      <c r="BK30" s="240"/>
      <c r="BL30" s="323"/>
      <c r="BM30" s="168"/>
      <c r="BN30" s="167"/>
      <c r="BO30" s="167"/>
      <c r="BP30" s="195"/>
      <c r="BQ30" s="438"/>
      <c r="BR30" s="435"/>
      <c r="BS30" s="436"/>
      <c r="BT30" s="436" t="s">
        <v>213</v>
      </c>
      <c r="BU30" s="437" t="s">
        <v>213</v>
      </c>
    </row>
    <row r="31" spans="1:73" s="42" customFormat="1" ht="24.95" customHeight="1" x14ac:dyDescent="0.25">
      <c r="A31" s="226" t="s">
        <v>53</v>
      </c>
      <c r="B31" s="227">
        <v>23</v>
      </c>
      <c r="C31" s="167">
        <v>12</v>
      </c>
      <c r="D31" s="167"/>
      <c r="E31" s="162"/>
      <c r="F31" s="162"/>
      <c r="G31" s="161"/>
      <c r="H31" s="161"/>
      <c r="I31" s="290" t="s">
        <v>213</v>
      </c>
      <c r="J31" s="290" t="s">
        <v>213</v>
      </c>
      <c r="K31" s="427" t="str">
        <f t="shared" si="0"/>
        <v/>
      </c>
      <c r="L31" s="290"/>
      <c r="M31" s="290"/>
      <c r="N31" s="427" t="str">
        <f t="shared" si="1"/>
        <v/>
      </c>
      <c r="O31" s="290"/>
      <c r="P31" s="290"/>
      <c r="Q31" s="427" t="str">
        <f t="shared" si="2"/>
        <v/>
      </c>
      <c r="R31" s="290"/>
      <c r="S31" s="290"/>
      <c r="T31" s="162"/>
      <c r="U31" s="162"/>
      <c r="V31" s="162"/>
      <c r="W31" s="162"/>
      <c r="X31" s="162"/>
      <c r="Y31" s="162"/>
      <c r="Z31" s="314" t="str">
        <f t="shared" si="5"/>
        <v/>
      </c>
      <c r="AA31" s="314" t="str">
        <f t="shared" si="5"/>
        <v/>
      </c>
      <c r="AB31" s="313" t="str">
        <f t="shared" si="3"/>
        <v/>
      </c>
      <c r="AC31" s="162"/>
      <c r="AD31" s="162"/>
      <c r="AE31" s="183" t="str">
        <f t="shared" si="4"/>
        <v/>
      </c>
      <c r="AF31" s="161"/>
      <c r="AG31" s="161"/>
      <c r="AH31" s="127"/>
      <c r="AI31" s="161"/>
      <c r="AJ31" s="161"/>
      <c r="AK31" s="298"/>
      <c r="AL31" s="318"/>
      <c r="AM31" s="240"/>
      <c r="AN31" s="240"/>
      <c r="AO31" s="167"/>
      <c r="AP31" s="321"/>
      <c r="AQ31" s="321"/>
      <c r="AR31" s="321"/>
      <c r="AS31" s="311"/>
      <c r="AT31" s="169"/>
      <c r="AU31" s="170"/>
      <c r="AV31" s="195"/>
      <c r="AW31" s="305"/>
      <c r="AX31" s="171"/>
      <c r="AY31" s="306"/>
      <c r="AZ31" s="331"/>
      <c r="BA31" s="332"/>
      <c r="BB31" s="332"/>
      <c r="BC31" s="326"/>
      <c r="BD31" s="326"/>
      <c r="BE31" s="326"/>
      <c r="BF31" s="326"/>
      <c r="BG31" s="167"/>
      <c r="BH31" s="240"/>
      <c r="BI31" s="240"/>
      <c r="BJ31" s="240"/>
      <c r="BK31" s="240"/>
      <c r="BL31" s="323"/>
      <c r="BM31" s="168"/>
      <c r="BN31" s="167"/>
      <c r="BO31" s="167"/>
      <c r="BP31" s="195"/>
      <c r="BQ31" s="438"/>
      <c r="BR31" s="435"/>
      <c r="BS31" s="436"/>
      <c r="BT31" s="436" t="s">
        <v>213</v>
      </c>
      <c r="BU31" s="437" t="s">
        <v>213</v>
      </c>
    </row>
    <row r="32" spans="1:73" s="42" customFormat="1" ht="24.95" customHeight="1" x14ac:dyDescent="0.25">
      <c r="A32" s="226" t="s">
        <v>47</v>
      </c>
      <c r="B32" s="227">
        <v>24</v>
      </c>
      <c r="C32" s="167">
        <v>14</v>
      </c>
      <c r="D32" s="167"/>
      <c r="E32" s="162">
        <v>7.39</v>
      </c>
      <c r="F32" s="162">
        <v>7.52</v>
      </c>
      <c r="G32" s="161">
        <v>2090</v>
      </c>
      <c r="H32" s="161">
        <v>1382</v>
      </c>
      <c r="I32" s="290">
        <v>159.99999999999986</v>
      </c>
      <c r="J32" s="290">
        <v>37.600000000000023</v>
      </c>
      <c r="K32" s="427">
        <f t="shared" si="0"/>
        <v>76.499999999999972</v>
      </c>
      <c r="L32" s="290">
        <v>378.5</v>
      </c>
      <c r="M32" s="290">
        <v>59.2</v>
      </c>
      <c r="N32" s="427">
        <f t="shared" si="1"/>
        <v>84.359313077939234</v>
      </c>
      <c r="O32" s="290">
        <v>757</v>
      </c>
      <c r="P32" s="290">
        <v>160</v>
      </c>
      <c r="Q32" s="427">
        <f t="shared" si="2"/>
        <v>78.863936591809775</v>
      </c>
      <c r="R32" s="290"/>
      <c r="S32" s="290"/>
      <c r="T32" s="162"/>
      <c r="U32" s="162"/>
      <c r="V32" s="162"/>
      <c r="W32" s="162"/>
      <c r="X32" s="162"/>
      <c r="Y32" s="162"/>
      <c r="Z32" s="314" t="str">
        <f t="shared" si="5"/>
        <v/>
      </c>
      <c r="AA32" s="314" t="str">
        <f t="shared" si="5"/>
        <v/>
      </c>
      <c r="AB32" s="313" t="str">
        <f t="shared" si="3"/>
        <v/>
      </c>
      <c r="AC32" s="162"/>
      <c r="AD32" s="162"/>
      <c r="AE32" s="183" t="str">
        <f t="shared" si="4"/>
        <v/>
      </c>
      <c r="AF32" s="161"/>
      <c r="AG32" s="161"/>
      <c r="AH32" s="127" t="s">
        <v>214</v>
      </c>
      <c r="AI32" s="161" t="s">
        <v>215</v>
      </c>
      <c r="AJ32" s="161" t="s">
        <v>216</v>
      </c>
      <c r="AK32" s="298" t="s">
        <v>216</v>
      </c>
      <c r="AL32" s="318"/>
      <c r="AM32" s="240"/>
      <c r="AN32" s="240"/>
      <c r="AO32" s="167"/>
      <c r="AP32" s="321"/>
      <c r="AQ32" s="321">
        <v>100</v>
      </c>
      <c r="AR32" s="321">
        <v>166</v>
      </c>
      <c r="AS32" s="311"/>
      <c r="AT32" s="169"/>
      <c r="AU32" s="170"/>
      <c r="AV32" s="195"/>
      <c r="AW32" s="305"/>
      <c r="AX32" s="171"/>
      <c r="AY32" s="306"/>
      <c r="AZ32" s="331"/>
      <c r="BA32" s="332"/>
      <c r="BB32" s="332"/>
      <c r="BC32" s="326"/>
      <c r="BD32" s="326"/>
      <c r="BE32" s="326"/>
      <c r="BF32" s="326"/>
      <c r="BG32" s="167"/>
      <c r="BH32" s="240"/>
      <c r="BI32" s="240"/>
      <c r="BJ32" s="240"/>
      <c r="BK32" s="240"/>
      <c r="BL32" s="323"/>
      <c r="BM32" s="168"/>
      <c r="BN32" s="167"/>
      <c r="BO32" s="167"/>
      <c r="BP32" s="195"/>
      <c r="BQ32" s="438"/>
      <c r="BR32" s="435"/>
      <c r="BS32" s="436"/>
      <c r="BT32" s="436" t="s">
        <v>213</v>
      </c>
      <c r="BU32" s="437" t="s">
        <v>213</v>
      </c>
    </row>
    <row r="33" spans="1:73" s="42" customFormat="1" ht="24.95" customHeight="1" x14ac:dyDescent="0.25">
      <c r="A33" s="226" t="s">
        <v>48</v>
      </c>
      <c r="B33" s="227">
        <v>25</v>
      </c>
      <c r="C33" s="167">
        <v>14</v>
      </c>
      <c r="D33" s="167"/>
      <c r="E33" s="162"/>
      <c r="F33" s="162"/>
      <c r="G33" s="161"/>
      <c r="H33" s="161"/>
      <c r="I33" s="290" t="s">
        <v>213</v>
      </c>
      <c r="J33" s="290" t="s">
        <v>213</v>
      </c>
      <c r="K33" s="427" t="str">
        <f t="shared" si="0"/>
        <v/>
      </c>
      <c r="L33" s="290"/>
      <c r="M33" s="290"/>
      <c r="N33" s="427" t="str">
        <f t="shared" si="1"/>
        <v/>
      </c>
      <c r="O33" s="290"/>
      <c r="P33" s="290"/>
      <c r="Q33" s="427" t="str">
        <f t="shared" si="2"/>
        <v/>
      </c>
      <c r="R33" s="290"/>
      <c r="S33" s="290"/>
      <c r="T33" s="162"/>
      <c r="U33" s="162"/>
      <c r="V33" s="162"/>
      <c r="W33" s="162"/>
      <c r="X33" s="162"/>
      <c r="Y33" s="162"/>
      <c r="Z33" s="314" t="str">
        <f t="shared" si="5"/>
        <v/>
      </c>
      <c r="AA33" s="314" t="str">
        <f t="shared" si="5"/>
        <v/>
      </c>
      <c r="AB33" s="313" t="str">
        <f t="shared" si="3"/>
        <v/>
      </c>
      <c r="AC33" s="162"/>
      <c r="AD33" s="162"/>
      <c r="AE33" s="183" t="str">
        <f t="shared" si="4"/>
        <v/>
      </c>
      <c r="AF33" s="161"/>
      <c r="AG33" s="161"/>
      <c r="AH33" s="127"/>
      <c r="AI33" s="161"/>
      <c r="AJ33" s="161"/>
      <c r="AK33" s="298"/>
      <c r="AL33" s="318"/>
      <c r="AM33" s="240"/>
      <c r="AN33" s="240"/>
      <c r="AO33" s="167"/>
      <c r="AP33" s="321"/>
      <c r="AQ33" s="321"/>
      <c r="AR33" s="321"/>
      <c r="AS33" s="311"/>
      <c r="AT33" s="169"/>
      <c r="AU33" s="170"/>
      <c r="AV33" s="195"/>
      <c r="AW33" s="305"/>
      <c r="AX33" s="171"/>
      <c r="AY33" s="306"/>
      <c r="AZ33" s="331"/>
      <c r="BA33" s="332"/>
      <c r="BB33" s="332"/>
      <c r="BC33" s="326"/>
      <c r="BD33" s="326"/>
      <c r="BE33" s="326"/>
      <c r="BF33" s="326"/>
      <c r="BG33" s="167"/>
      <c r="BH33" s="240"/>
      <c r="BI33" s="240"/>
      <c r="BJ33" s="240"/>
      <c r="BK33" s="240"/>
      <c r="BL33" s="323"/>
      <c r="BM33" s="168"/>
      <c r="BN33" s="167"/>
      <c r="BO33" s="167"/>
      <c r="BP33" s="195"/>
      <c r="BQ33" s="438"/>
      <c r="BR33" s="435"/>
      <c r="BS33" s="436"/>
      <c r="BT33" s="436" t="s">
        <v>213</v>
      </c>
      <c r="BU33" s="437" t="s">
        <v>213</v>
      </c>
    </row>
    <row r="34" spans="1:73" s="42" customFormat="1" ht="24.95" customHeight="1" x14ac:dyDescent="0.25">
      <c r="A34" s="226" t="s">
        <v>49</v>
      </c>
      <c r="B34" s="227">
        <v>26</v>
      </c>
      <c r="C34" s="167">
        <v>15</v>
      </c>
      <c r="D34" s="167"/>
      <c r="E34" s="162"/>
      <c r="F34" s="162"/>
      <c r="G34" s="161"/>
      <c r="H34" s="161"/>
      <c r="I34" s="290" t="s">
        <v>213</v>
      </c>
      <c r="J34" s="290">
        <v>37</v>
      </c>
      <c r="K34" s="427" t="str">
        <f t="shared" si="0"/>
        <v/>
      </c>
      <c r="L34" s="290">
        <v>565</v>
      </c>
      <c r="M34" s="290">
        <v>40.5</v>
      </c>
      <c r="N34" s="427">
        <f t="shared" si="1"/>
        <v>92.83185840707965</v>
      </c>
      <c r="O34" s="290"/>
      <c r="P34" s="290">
        <v>158</v>
      </c>
      <c r="Q34" s="427" t="str">
        <f t="shared" si="2"/>
        <v/>
      </c>
      <c r="R34" s="290"/>
      <c r="S34" s="290"/>
      <c r="T34" s="162"/>
      <c r="U34" s="162"/>
      <c r="V34" s="162"/>
      <c r="W34" s="162"/>
      <c r="X34" s="162"/>
      <c r="Y34" s="162"/>
      <c r="Z34" s="314" t="str">
        <f t="shared" si="5"/>
        <v/>
      </c>
      <c r="AA34" s="314" t="str">
        <f t="shared" si="5"/>
        <v/>
      </c>
      <c r="AB34" s="313" t="str">
        <f t="shared" si="3"/>
        <v/>
      </c>
      <c r="AC34" s="162"/>
      <c r="AD34" s="162"/>
      <c r="AE34" s="183" t="str">
        <f t="shared" si="4"/>
        <v/>
      </c>
      <c r="AF34" s="161"/>
      <c r="AG34" s="161"/>
      <c r="AH34" s="127" t="s">
        <v>256</v>
      </c>
      <c r="AI34" s="161" t="s">
        <v>217</v>
      </c>
      <c r="AJ34" s="161" t="s">
        <v>216</v>
      </c>
      <c r="AK34" s="298" t="s">
        <v>216</v>
      </c>
      <c r="AL34" s="318"/>
      <c r="AM34" s="240"/>
      <c r="AN34" s="240"/>
      <c r="AO34" s="167"/>
      <c r="AP34" s="321"/>
      <c r="AQ34" s="321"/>
      <c r="AR34" s="321"/>
      <c r="AS34" s="311"/>
      <c r="AT34" s="169"/>
      <c r="AU34" s="170"/>
      <c r="AV34" s="195"/>
      <c r="AW34" s="305"/>
      <c r="AX34" s="171"/>
      <c r="AY34" s="306"/>
      <c r="AZ34" s="331"/>
      <c r="BA34" s="332"/>
      <c r="BB34" s="332"/>
      <c r="BC34" s="326"/>
      <c r="BD34" s="326"/>
      <c r="BE34" s="326"/>
      <c r="BF34" s="326"/>
      <c r="BG34" s="167"/>
      <c r="BH34" s="240"/>
      <c r="BI34" s="240"/>
      <c r="BJ34" s="240"/>
      <c r="BK34" s="240"/>
      <c r="BL34" s="323"/>
      <c r="BM34" s="168"/>
      <c r="BN34" s="167"/>
      <c r="BO34" s="167"/>
      <c r="BP34" s="195"/>
      <c r="BQ34" s="438"/>
      <c r="BR34" s="435"/>
      <c r="BS34" s="436"/>
      <c r="BT34" s="436" t="s">
        <v>213</v>
      </c>
      <c r="BU34" s="437" t="s">
        <v>213</v>
      </c>
    </row>
    <row r="35" spans="1:73" s="42" customFormat="1" ht="24.95" customHeight="1" x14ac:dyDescent="0.25">
      <c r="A35" s="226" t="s">
        <v>50</v>
      </c>
      <c r="B35" s="227">
        <v>27</v>
      </c>
      <c r="C35" s="167">
        <v>14</v>
      </c>
      <c r="D35" s="167"/>
      <c r="E35" s="162">
        <v>7.49</v>
      </c>
      <c r="F35" s="162">
        <v>7.6</v>
      </c>
      <c r="G35" s="161">
        <v>1895</v>
      </c>
      <c r="H35" s="161">
        <v>1348</v>
      </c>
      <c r="I35" s="290">
        <v>324.00000000000011</v>
      </c>
      <c r="J35" s="290">
        <v>33.999999999999972</v>
      </c>
      <c r="K35" s="427">
        <f t="shared" si="0"/>
        <v>89.506172839506178</v>
      </c>
      <c r="L35" s="290">
        <v>415.38461538461553</v>
      </c>
      <c r="M35" s="290">
        <v>32.256410256410227</v>
      </c>
      <c r="N35" s="427">
        <f t="shared" si="1"/>
        <v>92.23456790123457</v>
      </c>
      <c r="O35" s="290">
        <v>830.76923076923106</v>
      </c>
      <c r="P35" s="290">
        <v>87.179487179487097</v>
      </c>
      <c r="Q35" s="427">
        <f t="shared" si="2"/>
        <v>89.506172839506192</v>
      </c>
      <c r="R35" s="290"/>
      <c r="S35" s="290"/>
      <c r="T35" s="162"/>
      <c r="U35" s="162"/>
      <c r="V35" s="162"/>
      <c r="W35" s="162"/>
      <c r="X35" s="162"/>
      <c r="Y35" s="162"/>
      <c r="Z35" s="314" t="str">
        <f t="shared" si="5"/>
        <v/>
      </c>
      <c r="AA35" s="314" t="str">
        <f t="shared" si="5"/>
        <v/>
      </c>
      <c r="AB35" s="313" t="str">
        <f t="shared" si="3"/>
        <v/>
      </c>
      <c r="AC35" s="162"/>
      <c r="AD35" s="162"/>
      <c r="AE35" s="183" t="str">
        <f t="shared" si="4"/>
        <v/>
      </c>
      <c r="AF35" s="161"/>
      <c r="AG35" s="161"/>
      <c r="AH35" s="127" t="s">
        <v>214</v>
      </c>
      <c r="AI35" s="161" t="s">
        <v>215</v>
      </c>
      <c r="AJ35" s="161" t="s">
        <v>216</v>
      </c>
      <c r="AK35" s="298" t="s">
        <v>216</v>
      </c>
      <c r="AL35" s="318"/>
      <c r="AM35" s="240"/>
      <c r="AN35" s="240"/>
      <c r="AO35" s="167"/>
      <c r="AP35" s="321"/>
      <c r="AQ35" s="321">
        <v>134</v>
      </c>
      <c r="AR35" s="321">
        <v>232</v>
      </c>
      <c r="AS35" s="311"/>
      <c r="AT35" s="169"/>
      <c r="AU35" s="170"/>
      <c r="AV35" s="195"/>
      <c r="AW35" s="305"/>
      <c r="AX35" s="171"/>
      <c r="AY35" s="306"/>
      <c r="AZ35" s="331"/>
      <c r="BA35" s="332"/>
      <c r="BB35" s="332"/>
      <c r="BC35" s="326"/>
      <c r="BD35" s="326"/>
      <c r="BE35" s="326"/>
      <c r="BF35" s="326"/>
      <c r="BG35" s="167"/>
      <c r="BH35" s="240"/>
      <c r="BI35" s="240"/>
      <c r="BJ35" s="240"/>
      <c r="BK35" s="240"/>
      <c r="BL35" s="323"/>
      <c r="BM35" s="168"/>
      <c r="BN35" s="167"/>
      <c r="BO35" s="167"/>
      <c r="BP35" s="195"/>
      <c r="BQ35" s="438"/>
      <c r="BR35" s="435"/>
      <c r="BS35" s="436"/>
      <c r="BT35" s="436" t="s">
        <v>213</v>
      </c>
      <c r="BU35" s="437" t="s">
        <v>213</v>
      </c>
    </row>
    <row r="36" spans="1:73" s="42" customFormat="1" ht="24.95" customHeight="1" x14ac:dyDescent="0.25">
      <c r="A36" s="226" t="s">
        <v>51</v>
      </c>
      <c r="B36" s="227">
        <v>28</v>
      </c>
      <c r="C36" s="167">
        <v>14</v>
      </c>
      <c r="D36" s="167"/>
      <c r="E36" s="162"/>
      <c r="F36" s="162"/>
      <c r="G36" s="161"/>
      <c r="H36" s="161"/>
      <c r="I36" s="290" t="s">
        <v>213</v>
      </c>
      <c r="J36" s="290" t="s">
        <v>213</v>
      </c>
      <c r="K36" s="427" t="str">
        <f t="shared" si="0"/>
        <v/>
      </c>
      <c r="L36" s="290"/>
      <c r="M36" s="290"/>
      <c r="N36" s="427" t="str">
        <f t="shared" si="1"/>
        <v/>
      </c>
      <c r="O36" s="290"/>
      <c r="P36" s="290"/>
      <c r="Q36" s="427" t="str">
        <f t="shared" si="2"/>
        <v/>
      </c>
      <c r="R36" s="290"/>
      <c r="S36" s="290"/>
      <c r="T36" s="162"/>
      <c r="U36" s="162"/>
      <c r="V36" s="162"/>
      <c r="W36" s="162"/>
      <c r="X36" s="162"/>
      <c r="Y36" s="162"/>
      <c r="Z36" s="314" t="str">
        <f t="shared" si="5"/>
        <v/>
      </c>
      <c r="AA36" s="314" t="str">
        <f t="shared" si="5"/>
        <v/>
      </c>
      <c r="AB36" s="313" t="str">
        <f t="shared" si="3"/>
        <v/>
      </c>
      <c r="AC36" s="162"/>
      <c r="AD36" s="162"/>
      <c r="AE36" s="183" t="str">
        <f t="shared" si="4"/>
        <v/>
      </c>
      <c r="AF36" s="161"/>
      <c r="AG36" s="161"/>
      <c r="AH36" s="127"/>
      <c r="AI36" s="161"/>
      <c r="AJ36" s="161"/>
      <c r="AK36" s="298"/>
      <c r="AL36" s="318"/>
      <c r="AM36" s="240"/>
      <c r="AN36" s="240"/>
      <c r="AO36" s="167"/>
      <c r="AP36" s="321"/>
      <c r="AQ36" s="321"/>
      <c r="AR36" s="321"/>
      <c r="AS36" s="311"/>
      <c r="AT36" s="169"/>
      <c r="AU36" s="170"/>
      <c r="AV36" s="195"/>
      <c r="AW36" s="305"/>
      <c r="AX36" s="171"/>
      <c r="AY36" s="306"/>
      <c r="AZ36" s="331"/>
      <c r="BA36" s="332"/>
      <c r="BB36" s="332"/>
      <c r="BC36" s="326"/>
      <c r="BD36" s="326"/>
      <c r="BE36" s="326"/>
      <c r="BF36" s="326"/>
      <c r="BG36" s="167"/>
      <c r="BH36" s="240"/>
      <c r="BI36" s="240"/>
      <c r="BJ36" s="240"/>
      <c r="BK36" s="240"/>
      <c r="BL36" s="323"/>
      <c r="BM36" s="168"/>
      <c r="BN36" s="167"/>
      <c r="BO36" s="167"/>
      <c r="BP36" s="195"/>
      <c r="BQ36" s="438"/>
      <c r="BR36" s="435"/>
      <c r="BS36" s="436"/>
      <c r="BT36" s="436" t="s">
        <v>213</v>
      </c>
      <c r="BU36" s="437" t="s">
        <v>213</v>
      </c>
    </row>
    <row r="37" spans="1:73" s="42" customFormat="1" ht="24.95" customHeight="1" x14ac:dyDescent="0.25">
      <c r="A37" s="226" t="s">
        <v>52</v>
      </c>
      <c r="B37" s="227">
        <v>29</v>
      </c>
      <c r="C37" s="167">
        <v>14</v>
      </c>
      <c r="D37" s="167"/>
      <c r="E37" s="162"/>
      <c r="F37" s="162"/>
      <c r="G37" s="161"/>
      <c r="H37" s="161"/>
      <c r="I37" s="290" t="s">
        <v>213</v>
      </c>
      <c r="J37" s="290" t="s">
        <v>213</v>
      </c>
      <c r="K37" s="427" t="str">
        <f t="shared" si="0"/>
        <v/>
      </c>
      <c r="L37" s="290"/>
      <c r="M37" s="290"/>
      <c r="N37" s="427" t="str">
        <f t="shared" si="1"/>
        <v/>
      </c>
      <c r="O37" s="290"/>
      <c r="P37" s="290"/>
      <c r="Q37" s="427" t="str">
        <f t="shared" si="2"/>
        <v/>
      </c>
      <c r="R37" s="290"/>
      <c r="S37" s="290"/>
      <c r="T37" s="162"/>
      <c r="U37" s="162"/>
      <c r="V37" s="162"/>
      <c r="W37" s="162"/>
      <c r="X37" s="162"/>
      <c r="Y37" s="162"/>
      <c r="Z37" s="314" t="str">
        <f t="shared" si="5"/>
        <v/>
      </c>
      <c r="AA37" s="314" t="str">
        <f t="shared" si="5"/>
        <v/>
      </c>
      <c r="AB37" s="313" t="str">
        <f t="shared" si="3"/>
        <v/>
      </c>
      <c r="AC37" s="162"/>
      <c r="AD37" s="162"/>
      <c r="AE37" s="183" t="str">
        <f t="shared" si="4"/>
        <v/>
      </c>
      <c r="AF37" s="161"/>
      <c r="AG37" s="161"/>
      <c r="AH37" s="127"/>
      <c r="AI37" s="161"/>
      <c r="AJ37" s="161"/>
      <c r="AK37" s="298"/>
      <c r="AL37" s="318"/>
      <c r="AM37" s="240"/>
      <c r="AN37" s="240"/>
      <c r="AO37" s="167"/>
      <c r="AP37" s="321"/>
      <c r="AQ37" s="321"/>
      <c r="AR37" s="321"/>
      <c r="AS37" s="311"/>
      <c r="AT37" s="169"/>
      <c r="AU37" s="170"/>
      <c r="AV37" s="195"/>
      <c r="AW37" s="305"/>
      <c r="AX37" s="171"/>
      <c r="AY37" s="306"/>
      <c r="AZ37" s="331"/>
      <c r="BA37" s="332"/>
      <c r="BB37" s="332"/>
      <c r="BC37" s="326"/>
      <c r="BD37" s="326"/>
      <c r="BE37" s="326"/>
      <c r="BF37" s="326"/>
      <c r="BG37" s="167"/>
      <c r="BH37" s="240"/>
      <c r="BI37" s="240"/>
      <c r="BJ37" s="240"/>
      <c r="BK37" s="240"/>
      <c r="BL37" s="323"/>
      <c r="BM37" s="168"/>
      <c r="BN37" s="167"/>
      <c r="BO37" s="167"/>
      <c r="BP37" s="195"/>
      <c r="BQ37" s="438"/>
      <c r="BR37" s="439"/>
      <c r="BS37" s="436"/>
      <c r="BT37" s="436"/>
      <c r="BU37" s="440"/>
    </row>
    <row r="38" spans="1:73" s="42" customFormat="1" ht="24.95" customHeight="1" x14ac:dyDescent="0.25">
      <c r="A38" s="226" t="s">
        <v>53</v>
      </c>
      <c r="B38" s="227">
        <v>30</v>
      </c>
      <c r="C38" s="167">
        <v>19</v>
      </c>
      <c r="D38" s="167"/>
      <c r="E38" s="162"/>
      <c r="F38" s="162"/>
      <c r="G38" s="161"/>
      <c r="H38" s="161"/>
      <c r="I38" s="290" t="s">
        <v>213</v>
      </c>
      <c r="J38" s="290" t="s">
        <v>213</v>
      </c>
      <c r="K38" s="427" t="str">
        <f t="shared" si="0"/>
        <v/>
      </c>
      <c r="L38" s="290"/>
      <c r="M38" s="290"/>
      <c r="N38" s="427" t="str">
        <f t="shared" si="1"/>
        <v/>
      </c>
      <c r="O38" s="290"/>
      <c r="P38" s="290"/>
      <c r="Q38" s="427" t="str">
        <f t="shared" si="2"/>
        <v/>
      </c>
      <c r="R38" s="290"/>
      <c r="S38" s="290"/>
      <c r="T38" s="162"/>
      <c r="U38" s="162"/>
      <c r="V38" s="162"/>
      <c r="W38" s="162"/>
      <c r="X38" s="162"/>
      <c r="Y38" s="162"/>
      <c r="Z38" s="314" t="str">
        <f t="shared" si="5"/>
        <v/>
      </c>
      <c r="AA38" s="314" t="str">
        <f t="shared" si="5"/>
        <v/>
      </c>
      <c r="AB38" s="313" t="str">
        <f t="shared" si="3"/>
        <v/>
      </c>
      <c r="AC38" s="162"/>
      <c r="AD38" s="162"/>
      <c r="AE38" s="183" t="str">
        <f t="shared" si="4"/>
        <v/>
      </c>
      <c r="AF38" s="161"/>
      <c r="AG38" s="161"/>
      <c r="AH38" s="127"/>
      <c r="AI38" s="161"/>
      <c r="AJ38" s="161"/>
      <c r="AK38" s="298"/>
      <c r="AL38" s="318"/>
      <c r="AM38" s="240"/>
      <c r="AN38" s="240"/>
      <c r="AO38" s="167"/>
      <c r="AP38" s="321"/>
      <c r="AQ38" s="321"/>
      <c r="AR38" s="321"/>
      <c r="AS38" s="311"/>
      <c r="AT38" s="169"/>
      <c r="AU38" s="170"/>
      <c r="AV38" s="195"/>
      <c r="AW38" s="305"/>
      <c r="AX38" s="171"/>
      <c r="AY38" s="306"/>
      <c r="AZ38" s="331"/>
      <c r="BA38" s="332"/>
      <c r="BB38" s="332"/>
      <c r="BC38" s="326"/>
      <c r="BD38" s="326"/>
      <c r="BE38" s="326"/>
      <c r="BF38" s="326"/>
      <c r="BG38" s="167"/>
      <c r="BH38" s="240"/>
      <c r="BI38" s="240"/>
      <c r="BJ38" s="240"/>
      <c r="BK38" s="240"/>
      <c r="BL38" s="323"/>
      <c r="BM38" s="168"/>
      <c r="BN38" s="167"/>
      <c r="BO38" s="167"/>
      <c r="BP38" s="195"/>
      <c r="BQ38" s="438"/>
      <c r="BR38" s="435"/>
      <c r="BS38" s="436"/>
      <c r="BT38" s="436" t="s">
        <v>213</v>
      </c>
      <c r="BU38" s="437"/>
    </row>
    <row r="39" spans="1:73" s="42" customFormat="1" ht="24.95" customHeight="1" thickBot="1" x14ac:dyDescent="0.3">
      <c r="A39" s="226" t="s">
        <v>47</v>
      </c>
      <c r="B39" s="229">
        <v>31</v>
      </c>
      <c r="C39" s="172">
        <v>12</v>
      </c>
      <c r="D39" s="172"/>
      <c r="E39" s="162">
        <v>7.12</v>
      </c>
      <c r="F39" s="162">
        <v>7.76</v>
      </c>
      <c r="G39" s="161">
        <v>1632</v>
      </c>
      <c r="H39" s="161">
        <v>1560</v>
      </c>
      <c r="I39" s="290">
        <v>359.99999999999977</v>
      </c>
      <c r="J39" s="290">
        <v>24.500000000000004</v>
      </c>
      <c r="K39" s="427">
        <f t="shared" si="0"/>
        <v>93.194444444444429</v>
      </c>
      <c r="L39" s="290">
        <v>544.5</v>
      </c>
      <c r="M39" s="290">
        <v>47.73</v>
      </c>
      <c r="N39" s="427">
        <f t="shared" si="1"/>
        <v>91.234159779614316</v>
      </c>
      <c r="O39" s="290">
        <v>1089</v>
      </c>
      <c r="P39" s="290">
        <v>129</v>
      </c>
      <c r="Q39" s="427">
        <f t="shared" si="2"/>
        <v>88.1542699724518</v>
      </c>
      <c r="R39" s="290"/>
      <c r="S39" s="290"/>
      <c r="T39" s="162"/>
      <c r="U39" s="162"/>
      <c r="V39" s="162"/>
      <c r="W39" s="162"/>
      <c r="X39" s="162"/>
      <c r="Y39" s="162"/>
      <c r="Z39" s="314" t="str">
        <f t="shared" si="5"/>
        <v/>
      </c>
      <c r="AA39" s="314" t="str">
        <f t="shared" si="5"/>
        <v/>
      </c>
      <c r="AB39" s="313" t="str">
        <f t="shared" si="3"/>
        <v/>
      </c>
      <c r="AC39" s="162"/>
      <c r="AD39" s="162"/>
      <c r="AE39" s="183" t="str">
        <f t="shared" si="4"/>
        <v/>
      </c>
      <c r="AF39" s="161"/>
      <c r="AG39" s="161"/>
      <c r="AH39" s="127" t="s">
        <v>214</v>
      </c>
      <c r="AI39" s="161" t="s">
        <v>215</v>
      </c>
      <c r="AJ39" s="161" t="s">
        <v>216</v>
      </c>
      <c r="AK39" s="298" t="s">
        <v>216</v>
      </c>
      <c r="AL39" s="319"/>
      <c r="AM39" s="241"/>
      <c r="AN39" s="241"/>
      <c r="AO39" s="172"/>
      <c r="AP39" s="322"/>
      <c r="AQ39" s="322">
        <v>152</v>
      </c>
      <c r="AR39" s="322">
        <v>110</v>
      </c>
      <c r="AS39" s="312"/>
      <c r="AT39" s="174"/>
      <c r="AU39" s="175"/>
      <c r="AV39" s="302"/>
      <c r="AW39" s="308"/>
      <c r="AX39" s="176"/>
      <c r="AY39" s="309"/>
      <c r="AZ39" s="333"/>
      <c r="BA39" s="334"/>
      <c r="BB39" s="334"/>
      <c r="BC39" s="327"/>
      <c r="BD39" s="327"/>
      <c r="BE39" s="327"/>
      <c r="BF39" s="327"/>
      <c r="BG39" s="172"/>
      <c r="BH39" s="241"/>
      <c r="BI39" s="241"/>
      <c r="BJ39" s="241"/>
      <c r="BK39" s="241"/>
      <c r="BL39" s="324"/>
      <c r="BM39" s="173"/>
      <c r="BN39" s="172"/>
      <c r="BO39" s="172"/>
      <c r="BP39" s="302"/>
      <c r="BQ39" s="441"/>
      <c r="BR39" s="435"/>
      <c r="BS39" s="436"/>
      <c r="BT39" s="436" t="s">
        <v>213</v>
      </c>
      <c r="BU39" s="437" t="s">
        <v>213</v>
      </c>
    </row>
    <row r="40" spans="1:73" s="42" customFormat="1" ht="24.95" customHeight="1" thickBot="1" x14ac:dyDescent="0.3">
      <c r="A40" s="113" t="s">
        <v>11</v>
      </c>
      <c r="B40" s="251"/>
      <c r="C40" s="177">
        <f>IF(SUM(C9:C39)=0,"",SUM(C9:C39))</f>
        <v>482</v>
      </c>
      <c r="D40" s="177"/>
      <c r="E40" s="178"/>
      <c r="F40" s="178"/>
      <c r="G40" s="178"/>
      <c r="H40" s="178"/>
      <c r="I40" s="177"/>
      <c r="J40" s="177"/>
      <c r="K40" s="179"/>
      <c r="L40" s="177"/>
      <c r="M40" s="177"/>
      <c r="N40" s="179"/>
      <c r="O40" s="177"/>
      <c r="P40" s="177"/>
      <c r="Q40" s="180"/>
      <c r="R40" s="181"/>
      <c r="S40" s="181"/>
      <c r="T40" s="181"/>
      <c r="U40" s="181"/>
      <c r="V40" s="181"/>
      <c r="W40" s="181"/>
      <c r="X40" s="181"/>
      <c r="Y40" s="181"/>
      <c r="Z40" s="181"/>
      <c r="AA40" s="181"/>
      <c r="AB40" s="181"/>
      <c r="AC40" s="181"/>
      <c r="AD40" s="177"/>
      <c r="AE40" s="177"/>
      <c r="AF40" s="177"/>
      <c r="AG40" s="177"/>
      <c r="AH40" s="177"/>
      <c r="AI40" s="177"/>
      <c r="AJ40" s="177"/>
      <c r="AK40" s="177"/>
      <c r="AL40" s="177"/>
      <c r="AM40" s="177"/>
      <c r="AN40" s="177"/>
      <c r="AO40" s="177"/>
      <c r="AP40" s="177"/>
      <c r="AQ40" s="177"/>
      <c r="AR40" s="177"/>
      <c r="AS40" s="177"/>
      <c r="AT40" s="177"/>
      <c r="AU40" s="177"/>
      <c r="AV40" s="177"/>
      <c r="AW40" s="177">
        <f>SUM(AW9:AW39)</f>
        <v>55</v>
      </c>
      <c r="AX40" s="177">
        <f>SUM(AX9:AX39)</f>
        <v>0</v>
      </c>
      <c r="AY40" s="177">
        <f>SUM(AY9:AY39)</f>
        <v>0</v>
      </c>
      <c r="AZ40" s="182"/>
      <c r="BA40" s="182"/>
      <c r="BB40" s="177">
        <f>SUM(BB9:BB39)</f>
        <v>0</v>
      </c>
      <c r="BC40" s="182"/>
      <c r="BD40" s="182"/>
      <c r="BE40" s="182"/>
      <c r="BF40" s="442"/>
      <c r="BG40" s="443"/>
      <c r="BH40" s="443"/>
      <c r="BI40" s="443"/>
      <c r="BJ40" s="444"/>
      <c r="BK40" s="299"/>
      <c r="BL40" s="315"/>
      <c r="BM40" s="182"/>
      <c r="BN40" s="299"/>
      <c r="BO40" s="299"/>
      <c r="BP40" s="316"/>
      <c r="BQ40" s="177">
        <f>SUM(BQ9:BQ39)</f>
        <v>0</v>
      </c>
      <c r="BR40" s="177">
        <f>SUM(BR9:BR39)</f>
        <v>0</v>
      </c>
      <c r="BS40" s="177">
        <f>SUM(BS9:BS39)</f>
        <v>0</v>
      </c>
      <c r="BT40" s="177"/>
      <c r="BU40" s="177"/>
    </row>
    <row r="41" spans="1:73" s="42" customFormat="1" ht="24.95" customHeight="1" x14ac:dyDescent="0.25">
      <c r="A41" s="114" t="s">
        <v>12</v>
      </c>
      <c r="B41" s="252"/>
      <c r="C41" s="183">
        <f t="shared" ref="C41:AE41" si="6">IF(SUM(C9:C39)=0,"",AVERAGE(C9:C39))</f>
        <v>15.548387096774194</v>
      </c>
      <c r="D41" s="183" t="str">
        <f t="shared" si="6"/>
        <v/>
      </c>
      <c r="E41" s="184">
        <f t="shared" si="6"/>
        <v>7.2269999999999994</v>
      </c>
      <c r="F41" s="184">
        <f t="shared" si="6"/>
        <v>7.62</v>
      </c>
      <c r="G41" s="183">
        <f t="shared" si="6"/>
        <v>1811.7</v>
      </c>
      <c r="H41" s="183">
        <f t="shared" si="6"/>
        <v>1417.9</v>
      </c>
      <c r="I41" s="183">
        <f t="shared" si="6"/>
        <v>410.4</v>
      </c>
      <c r="J41" s="183">
        <f t="shared" si="6"/>
        <v>36.999999999999993</v>
      </c>
      <c r="K41" s="185">
        <f t="shared" si="6"/>
        <v>89.073701496847633</v>
      </c>
      <c r="L41" s="183">
        <f t="shared" si="6"/>
        <v>701.03263403263395</v>
      </c>
      <c r="M41" s="183">
        <f t="shared" si="6"/>
        <v>51.11834498834498</v>
      </c>
      <c r="N41" s="185">
        <f t="shared" si="6"/>
        <v>91.874867977629904</v>
      </c>
      <c r="O41" s="183">
        <f t="shared" si="6"/>
        <v>1214.6717948717946</v>
      </c>
      <c r="P41" s="183">
        <f t="shared" si="6"/>
        <v>146.03729603729602</v>
      </c>
      <c r="Q41" s="185">
        <f t="shared" si="6"/>
        <v>87.393242939177256</v>
      </c>
      <c r="R41" s="185" t="str">
        <f t="shared" si="6"/>
        <v/>
      </c>
      <c r="S41" s="185" t="str">
        <f t="shared" si="6"/>
        <v/>
      </c>
      <c r="T41" s="185" t="str">
        <f t="shared" si="6"/>
        <v/>
      </c>
      <c r="U41" s="185" t="str">
        <f t="shared" si="6"/>
        <v/>
      </c>
      <c r="V41" s="184" t="str">
        <f t="shared" si="6"/>
        <v/>
      </c>
      <c r="W41" s="184" t="str">
        <f t="shared" si="6"/>
        <v/>
      </c>
      <c r="X41" s="184" t="str">
        <f t="shared" si="6"/>
        <v/>
      </c>
      <c r="Y41" s="184" t="str">
        <f t="shared" si="6"/>
        <v/>
      </c>
      <c r="Z41" s="185" t="str">
        <f t="shared" si="6"/>
        <v/>
      </c>
      <c r="AA41" s="185" t="str">
        <f t="shared" si="6"/>
        <v/>
      </c>
      <c r="AB41" s="185" t="str">
        <f t="shared" si="6"/>
        <v/>
      </c>
      <c r="AC41" s="185">
        <f t="shared" si="6"/>
        <v>8.3000000000000007</v>
      </c>
      <c r="AD41" s="185">
        <f t="shared" si="6"/>
        <v>6.7</v>
      </c>
      <c r="AE41" s="185">
        <f t="shared" si="6"/>
        <v>19.277108433734945</v>
      </c>
      <c r="AF41" s="183"/>
      <c r="AG41" s="183"/>
      <c r="AH41" s="183"/>
      <c r="AI41" s="183"/>
      <c r="AJ41" s="183"/>
      <c r="AK41" s="183"/>
      <c r="AL41" s="185" t="str">
        <f t="shared" ref="AL41:AY41" si="7">IF(SUM(AL9:AL39)=0,"",AVERAGE(AL9:AL39))</f>
        <v/>
      </c>
      <c r="AM41" s="185" t="str">
        <f t="shared" si="7"/>
        <v/>
      </c>
      <c r="AN41" s="185" t="str">
        <f t="shared" si="7"/>
        <v/>
      </c>
      <c r="AO41" s="185" t="str">
        <f t="shared" si="7"/>
        <v/>
      </c>
      <c r="AP41" s="185" t="str">
        <f t="shared" si="7"/>
        <v/>
      </c>
      <c r="AQ41" s="185">
        <f t="shared" si="7"/>
        <v>160.66666666666666</v>
      </c>
      <c r="AR41" s="185">
        <f t="shared" si="7"/>
        <v>188.22222222222223</v>
      </c>
      <c r="AS41" s="185" t="str">
        <f t="shared" si="7"/>
        <v/>
      </c>
      <c r="AT41" s="185" t="str">
        <f t="shared" si="7"/>
        <v/>
      </c>
      <c r="AU41" s="185" t="str">
        <f t="shared" si="7"/>
        <v/>
      </c>
      <c r="AV41" s="185" t="str">
        <f t="shared" si="7"/>
        <v/>
      </c>
      <c r="AW41" s="185">
        <f t="shared" si="7"/>
        <v>18.333333333333332</v>
      </c>
      <c r="AX41" s="185" t="str">
        <f t="shared" si="7"/>
        <v/>
      </c>
      <c r="AY41" s="185" t="str">
        <f t="shared" si="7"/>
        <v/>
      </c>
      <c r="AZ41" s="183"/>
      <c r="BA41" s="183"/>
      <c r="BB41" s="185" t="str">
        <f t="shared" ref="BB41" si="8">IF(SUM(BB9:BB39)=0,"",AVERAGE(BB9:BB39))</f>
        <v/>
      </c>
      <c r="BC41" s="183"/>
      <c r="BD41" s="183"/>
      <c r="BE41" s="183"/>
      <c r="BF41" s="445"/>
      <c r="BG41" s="445"/>
      <c r="BH41" s="445"/>
      <c r="BI41" s="445"/>
      <c r="BJ41" s="446"/>
      <c r="BK41" s="183"/>
      <c r="BL41" s="185"/>
      <c r="BM41" s="184"/>
      <c r="BN41" s="183"/>
      <c r="BO41" s="183"/>
      <c r="BP41" s="186"/>
      <c r="BQ41" s="185" t="str">
        <f t="shared" ref="BQ41:BU41" si="9">IF(SUM(BQ9:BQ39)=0,"",AVERAGE(BQ9:BQ39))</f>
        <v/>
      </c>
      <c r="BR41" s="185" t="str">
        <f t="shared" si="9"/>
        <v/>
      </c>
      <c r="BS41" s="185" t="str">
        <f t="shared" si="9"/>
        <v/>
      </c>
      <c r="BT41" s="185" t="str">
        <f t="shared" si="9"/>
        <v/>
      </c>
      <c r="BU41" s="185" t="str">
        <f t="shared" si="9"/>
        <v/>
      </c>
    </row>
    <row r="42" spans="1:73" s="42" customFormat="1" ht="24.95" customHeight="1" x14ac:dyDescent="0.25">
      <c r="A42" s="115" t="s">
        <v>14</v>
      </c>
      <c r="B42" s="253"/>
      <c r="C42" s="187">
        <f>MIN(C9:C39)</f>
        <v>10</v>
      </c>
      <c r="D42" s="187">
        <f t="shared" ref="D42:AE42" si="10">MIN(D9:D39)</f>
        <v>0</v>
      </c>
      <c r="E42" s="188">
        <f t="shared" si="10"/>
        <v>6.65</v>
      </c>
      <c r="F42" s="188">
        <f t="shared" si="10"/>
        <v>7.4</v>
      </c>
      <c r="G42" s="187">
        <f t="shared" si="10"/>
        <v>1384</v>
      </c>
      <c r="H42" s="187">
        <f t="shared" si="10"/>
        <v>1294</v>
      </c>
      <c r="I42" s="187">
        <f t="shared" si="10"/>
        <v>159.99999999999986</v>
      </c>
      <c r="J42" s="187">
        <f t="shared" si="10"/>
        <v>23.2</v>
      </c>
      <c r="K42" s="189">
        <f t="shared" si="10"/>
        <v>76.499999999999972</v>
      </c>
      <c r="L42" s="187">
        <f t="shared" si="10"/>
        <v>378.5</v>
      </c>
      <c r="M42" s="187">
        <f t="shared" si="10"/>
        <v>16.600000000000001</v>
      </c>
      <c r="N42" s="189">
        <f t="shared" si="10"/>
        <v>84.359313077939234</v>
      </c>
      <c r="O42" s="187">
        <f t="shared" si="10"/>
        <v>757</v>
      </c>
      <c r="P42" s="187">
        <f t="shared" si="10"/>
        <v>72.820512820512775</v>
      </c>
      <c r="Q42" s="189">
        <f t="shared" si="10"/>
        <v>77.501516070345673</v>
      </c>
      <c r="R42" s="189">
        <f t="shared" si="10"/>
        <v>0</v>
      </c>
      <c r="S42" s="189">
        <f t="shared" si="10"/>
        <v>0</v>
      </c>
      <c r="T42" s="189">
        <f t="shared" si="10"/>
        <v>0</v>
      </c>
      <c r="U42" s="189">
        <f t="shared" si="10"/>
        <v>0</v>
      </c>
      <c r="V42" s="188">
        <f t="shared" si="10"/>
        <v>0</v>
      </c>
      <c r="W42" s="188">
        <f t="shared" si="10"/>
        <v>0</v>
      </c>
      <c r="X42" s="188">
        <f t="shared" si="10"/>
        <v>0</v>
      </c>
      <c r="Y42" s="188">
        <f t="shared" si="10"/>
        <v>0</v>
      </c>
      <c r="Z42" s="189">
        <f t="shared" si="10"/>
        <v>0</v>
      </c>
      <c r="AA42" s="189">
        <f t="shared" si="10"/>
        <v>0</v>
      </c>
      <c r="AB42" s="189">
        <f t="shared" si="10"/>
        <v>0</v>
      </c>
      <c r="AC42" s="189">
        <f t="shared" si="10"/>
        <v>8.3000000000000007</v>
      </c>
      <c r="AD42" s="189">
        <f>MAX(AD8:AD38)</f>
        <v>6.7</v>
      </c>
      <c r="AE42" s="189">
        <f t="shared" si="10"/>
        <v>19.277108433734945</v>
      </c>
      <c r="AF42" s="187"/>
      <c r="AG42" s="187"/>
      <c r="AH42" s="187"/>
      <c r="AI42" s="187"/>
      <c r="AJ42" s="187"/>
      <c r="AK42" s="187"/>
      <c r="AL42" s="189">
        <f t="shared" ref="AL42:AY42" si="11">MIN(AL9:AL39)</f>
        <v>0</v>
      </c>
      <c r="AM42" s="189">
        <f t="shared" si="11"/>
        <v>0</v>
      </c>
      <c r="AN42" s="189">
        <f t="shared" si="11"/>
        <v>0</v>
      </c>
      <c r="AO42" s="189">
        <f t="shared" si="11"/>
        <v>0</v>
      </c>
      <c r="AP42" s="189">
        <f t="shared" si="11"/>
        <v>0</v>
      </c>
      <c r="AQ42" s="189">
        <f t="shared" si="11"/>
        <v>100</v>
      </c>
      <c r="AR42" s="189">
        <f t="shared" si="11"/>
        <v>110</v>
      </c>
      <c r="AS42" s="189">
        <f t="shared" si="11"/>
        <v>0</v>
      </c>
      <c r="AT42" s="189">
        <f t="shared" si="11"/>
        <v>0</v>
      </c>
      <c r="AU42" s="189">
        <f t="shared" si="11"/>
        <v>0</v>
      </c>
      <c r="AV42" s="189">
        <f t="shared" si="11"/>
        <v>0</v>
      </c>
      <c r="AW42" s="189">
        <f t="shared" si="11"/>
        <v>15</v>
      </c>
      <c r="AX42" s="189">
        <f t="shared" si="11"/>
        <v>0</v>
      </c>
      <c r="AY42" s="189">
        <f t="shared" si="11"/>
        <v>0</v>
      </c>
      <c r="AZ42" s="187"/>
      <c r="BA42" s="187"/>
      <c r="BB42" s="189">
        <f t="shared" ref="BB42" si="12">MIN(BB9:BB39)</f>
        <v>0</v>
      </c>
      <c r="BC42" s="187"/>
      <c r="BD42" s="187"/>
      <c r="BE42" s="187"/>
      <c r="BF42" s="447"/>
      <c r="BG42" s="447"/>
      <c r="BH42" s="447"/>
      <c r="BI42" s="447"/>
      <c r="BJ42" s="448"/>
      <c r="BK42" s="187"/>
      <c r="BL42" s="189"/>
      <c r="BM42" s="188"/>
      <c r="BN42" s="187"/>
      <c r="BO42" s="187"/>
      <c r="BP42" s="190"/>
      <c r="BQ42" s="189">
        <f t="shared" ref="BQ42:BU42" si="13">MIN(BQ9:BQ39)</f>
        <v>0</v>
      </c>
      <c r="BR42" s="189">
        <f t="shared" si="13"/>
        <v>0</v>
      </c>
      <c r="BS42" s="189">
        <f t="shared" si="13"/>
        <v>0</v>
      </c>
      <c r="BT42" s="189">
        <f t="shared" si="13"/>
        <v>0</v>
      </c>
      <c r="BU42" s="189">
        <f t="shared" si="13"/>
        <v>0</v>
      </c>
    </row>
    <row r="43" spans="1:73" s="42" customFormat="1" ht="24.95" customHeight="1" thickBot="1" x14ac:dyDescent="0.3">
      <c r="A43" s="116" t="s">
        <v>13</v>
      </c>
      <c r="B43" s="254"/>
      <c r="C43" s="191">
        <f>MAX(C9:C39)</f>
        <v>24</v>
      </c>
      <c r="D43" s="191">
        <f t="shared" ref="D43:AE43" si="14">MAX(D9:D39)</f>
        <v>0</v>
      </c>
      <c r="E43" s="192">
        <f t="shared" si="14"/>
        <v>7.79</v>
      </c>
      <c r="F43" s="192">
        <f t="shared" si="14"/>
        <v>7.9</v>
      </c>
      <c r="G43" s="191">
        <f t="shared" si="14"/>
        <v>2390</v>
      </c>
      <c r="H43" s="191">
        <f t="shared" si="14"/>
        <v>1562</v>
      </c>
      <c r="I43" s="191">
        <f t="shared" si="14"/>
        <v>894.00000000000034</v>
      </c>
      <c r="J43" s="191">
        <f t="shared" si="14"/>
        <v>66</v>
      </c>
      <c r="K43" s="193">
        <f t="shared" si="14"/>
        <v>97.40492170022371</v>
      </c>
      <c r="L43" s="191">
        <f t="shared" si="14"/>
        <v>1895</v>
      </c>
      <c r="M43" s="191">
        <f t="shared" si="14"/>
        <v>137.27000000000001</v>
      </c>
      <c r="N43" s="193">
        <f t="shared" si="14"/>
        <v>98.040141676505314</v>
      </c>
      <c r="O43" s="191">
        <f t="shared" si="14"/>
        <v>2214</v>
      </c>
      <c r="P43" s="191">
        <f t="shared" si="14"/>
        <v>371</v>
      </c>
      <c r="Q43" s="193">
        <f t="shared" si="14"/>
        <v>95.085849615156889</v>
      </c>
      <c r="R43" s="193">
        <f t="shared" si="14"/>
        <v>0</v>
      </c>
      <c r="S43" s="193">
        <f t="shared" si="14"/>
        <v>0</v>
      </c>
      <c r="T43" s="193">
        <f t="shared" si="14"/>
        <v>0</v>
      </c>
      <c r="U43" s="193">
        <f t="shared" si="14"/>
        <v>0</v>
      </c>
      <c r="V43" s="192">
        <f t="shared" si="14"/>
        <v>0</v>
      </c>
      <c r="W43" s="192">
        <f t="shared" si="14"/>
        <v>0</v>
      </c>
      <c r="X43" s="192">
        <f t="shared" si="14"/>
        <v>0</v>
      </c>
      <c r="Y43" s="192">
        <f t="shared" si="14"/>
        <v>0</v>
      </c>
      <c r="Z43" s="193">
        <f t="shared" si="14"/>
        <v>0</v>
      </c>
      <c r="AA43" s="193">
        <f t="shared" si="14"/>
        <v>0</v>
      </c>
      <c r="AB43" s="193">
        <f t="shared" si="14"/>
        <v>0</v>
      </c>
      <c r="AC43" s="193">
        <f t="shared" si="14"/>
        <v>8.3000000000000007</v>
      </c>
      <c r="AD43" s="193">
        <f>MAX(AD9:AD39)</f>
        <v>6.7</v>
      </c>
      <c r="AE43" s="193">
        <f t="shared" si="14"/>
        <v>19.277108433734945</v>
      </c>
      <c r="AF43" s="191"/>
      <c r="AG43" s="191"/>
      <c r="AH43" s="191"/>
      <c r="AI43" s="191"/>
      <c r="AJ43" s="191"/>
      <c r="AK43" s="191"/>
      <c r="AL43" s="193">
        <f t="shared" ref="AL43:AY43" si="15">MAX(AL9:AL39)</f>
        <v>0</v>
      </c>
      <c r="AM43" s="193">
        <f t="shared" si="15"/>
        <v>0</v>
      </c>
      <c r="AN43" s="193">
        <f t="shared" si="15"/>
        <v>0</v>
      </c>
      <c r="AO43" s="193">
        <f t="shared" si="15"/>
        <v>0</v>
      </c>
      <c r="AP43" s="193">
        <f t="shared" si="15"/>
        <v>0</v>
      </c>
      <c r="AQ43" s="193">
        <f t="shared" si="15"/>
        <v>192</v>
      </c>
      <c r="AR43" s="193">
        <f t="shared" si="15"/>
        <v>256</v>
      </c>
      <c r="AS43" s="193">
        <f t="shared" si="15"/>
        <v>0</v>
      </c>
      <c r="AT43" s="193">
        <f t="shared" si="15"/>
        <v>0</v>
      </c>
      <c r="AU43" s="193">
        <f t="shared" si="15"/>
        <v>0</v>
      </c>
      <c r="AV43" s="193">
        <f t="shared" si="15"/>
        <v>0</v>
      </c>
      <c r="AW43" s="193">
        <f t="shared" si="15"/>
        <v>20</v>
      </c>
      <c r="AX43" s="193">
        <f t="shared" si="15"/>
        <v>0</v>
      </c>
      <c r="AY43" s="193">
        <f t="shared" si="15"/>
        <v>0</v>
      </c>
      <c r="AZ43" s="191"/>
      <c r="BA43" s="191"/>
      <c r="BB43" s="193">
        <f t="shared" ref="BB43" si="16">MAX(BB9:BB39)</f>
        <v>0</v>
      </c>
      <c r="BC43" s="191"/>
      <c r="BD43" s="191"/>
      <c r="BE43" s="191"/>
      <c r="BF43" s="449"/>
      <c r="BG43" s="449"/>
      <c r="BH43" s="449"/>
      <c r="BI43" s="449"/>
      <c r="BJ43" s="450"/>
      <c r="BK43" s="191"/>
      <c r="BL43" s="193"/>
      <c r="BM43" s="192"/>
      <c r="BN43" s="191"/>
      <c r="BO43" s="191"/>
      <c r="BP43" s="328"/>
      <c r="BQ43" s="193">
        <f t="shared" ref="BQ43:BU43" si="17">MAX(BQ9:BQ39)</f>
        <v>0</v>
      </c>
      <c r="BR43" s="193">
        <f t="shared" si="17"/>
        <v>0</v>
      </c>
      <c r="BS43" s="193">
        <f t="shared" si="17"/>
        <v>0</v>
      </c>
      <c r="BT43" s="193">
        <f t="shared" si="17"/>
        <v>0</v>
      </c>
      <c r="BU43" s="193">
        <f t="shared" si="17"/>
        <v>0</v>
      </c>
    </row>
    <row r="44" spans="1:73" s="42" customFormat="1" ht="24.95" customHeight="1" x14ac:dyDescent="0.25">
      <c r="A44" s="117" t="s">
        <v>54</v>
      </c>
      <c r="B44" s="255"/>
      <c r="C44" s="194"/>
      <c r="D44" s="45"/>
      <c r="E44" s="45"/>
      <c r="F44" s="45"/>
      <c r="G44" s="45"/>
      <c r="H44" s="45"/>
      <c r="I44" s="45"/>
      <c r="J44" s="45"/>
      <c r="K44" s="45"/>
      <c r="L44" s="45"/>
      <c r="M44" s="45"/>
      <c r="N44" s="45"/>
      <c r="O44" s="45"/>
      <c r="P44" s="45"/>
      <c r="Q44" s="45"/>
      <c r="R44" s="45"/>
      <c r="S44" s="45"/>
      <c r="T44" s="45"/>
      <c r="U44" s="45"/>
      <c r="V44" s="45"/>
      <c r="W44" s="45"/>
      <c r="X44" s="45"/>
      <c r="Y44" s="45"/>
      <c r="Z44" s="45"/>
      <c r="AA44" s="45"/>
      <c r="AB44" s="45"/>
      <c r="AC44" s="45"/>
      <c r="AD44" s="45"/>
      <c r="AE44" s="45"/>
      <c r="AF44" s="45"/>
      <c r="AG44" s="45"/>
      <c r="AH44" s="45"/>
      <c r="AI44" s="45"/>
      <c r="AJ44" s="45"/>
      <c r="AK44" s="45"/>
      <c r="AL44" s="242"/>
      <c r="AM44" s="242"/>
      <c r="AN44" s="242"/>
      <c r="AO44" s="45"/>
      <c r="AP44" s="45"/>
      <c r="AQ44" s="45"/>
      <c r="AR44" s="46"/>
      <c r="AS44" s="242"/>
      <c r="AT44" s="45"/>
      <c r="AU44" s="45"/>
      <c r="AV44" s="45"/>
      <c r="BG44" s="45"/>
      <c r="BH44" s="242"/>
      <c r="BI44" s="242"/>
      <c r="BJ44" s="242"/>
      <c r="BK44" s="242"/>
      <c r="BL44" s="45"/>
      <c r="BM44" s="45"/>
      <c r="BN44" s="45"/>
      <c r="BO44" s="45"/>
      <c r="BP44" s="45"/>
    </row>
    <row r="45" spans="1:73" s="42" customFormat="1" ht="24.95" customHeight="1" x14ac:dyDescent="0.25">
      <c r="A45" s="115" t="s">
        <v>55</v>
      </c>
      <c r="B45" s="256"/>
      <c r="C45" s="195"/>
      <c r="D45" s="47"/>
      <c r="E45" s="47"/>
      <c r="F45" s="47"/>
      <c r="G45" s="47"/>
      <c r="H45" s="47"/>
      <c r="I45" s="47"/>
      <c r="J45" s="47"/>
      <c r="K45" s="47"/>
      <c r="L45" s="47"/>
      <c r="M45" s="47"/>
      <c r="N45" s="47"/>
      <c r="O45" s="47"/>
      <c r="P45" s="47"/>
      <c r="Q45" s="47"/>
      <c r="R45" s="47"/>
      <c r="S45" s="47"/>
      <c r="T45" s="47"/>
      <c r="U45" s="47"/>
      <c r="V45" s="47"/>
      <c r="W45" s="47"/>
      <c r="X45" s="47"/>
      <c r="Y45" s="47"/>
      <c r="Z45" s="47"/>
      <c r="AA45" s="47"/>
      <c r="AB45" s="47"/>
      <c r="AC45" s="47"/>
      <c r="AD45" s="47"/>
      <c r="AE45" s="47"/>
      <c r="AF45" s="47"/>
      <c r="AG45" s="47"/>
      <c r="AH45" s="47"/>
      <c r="AI45" s="47"/>
      <c r="AJ45" s="47"/>
      <c r="AK45" s="47"/>
      <c r="AL45" s="243"/>
      <c r="AM45" s="243"/>
      <c r="AN45" s="243"/>
      <c r="AO45" s="47"/>
      <c r="AP45" s="47"/>
      <c r="AQ45" s="47"/>
      <c r="AR45" s="47"/>
      <c r="AS45" s="243"/>
      <c r="AT45" s="47"/>
      <c r="AU45" s="47"/>
      <c r="AV45" s="47"/>
      <c r="BG45" s="47"/>
      <c r="BH45" s="243"/>
      <c r="BI45" s="243"/>
      <c r="BJ45" s="243"/>
      <c r="BK45" s="243"/>
      <c r="BL45" s="47"/>
      <c r="BM45" s="47"/>
      <c r="BN45" s="47"/>
      <c r="BO45" s="47"/>
      <c r="BP45" s="47"/>
    </row>
    <row r="46" spans="1:73" s="42" customFormat="1" ht="24.95" customHeight="1" x14ac:dyDescent="0.25">
      <c r="A46" s="115" t="s">
        <v>56</v>
      </c>
      <c r="B46" s="257"/>
      <c r="C46" s="195"/>
      <c r="D46" s="47"/>
      <c r="E46" s="47"/>
      <c r="F46" s="47"/>
      <c r="G46" s="47"/>
      <c r="H46" s="47"/>
      <c r="I46" s="47"/>
      <c r="J46" s="47"/>
      <c r="K46" s="47"/>
      <c r="L46" s="47"/>
      <c r="M46" s="47"/>
      <c r="N46" s="47"/>
      <c r="O46" s="47"/>
      <c r="P46" s="47"/>
      <c r="Q46" s="47"/>
      <c r="R46" s="47"/>
      <c r="S46" s="47"/>
      <c r="T46" s="47"/>
      <c r="U46" s="47"/>
      <c r="V46" s="47"/>
      <c r="W46" s="47"/>
      <c r="X46" s="47"/>
      <c r="Y46" s="47"/>
      <c r="Z46" s="47"/>
      <c r="AA46" s="47"/>
      <c r="AB46" s="47"/>
      <c r="AC46" s="47"/>
      <c r="AD46" s="47"/>
      <c r="AE46" s="47"/>
      <c r="AF46" s="47"/>
      <c r="AG46" s="47"/>
      <c r="AH46" s="47"/>
      <c r="AI46" s="47"/>
      <c r="AJ46" s="47"/>
      <c r="AK46" s="47"/>
      <c r="AL46" s="243"/>
      <c r="AM46" s="243"/>
      <c r="AN46" s="243"/>
      <c r="AO46" s="47"/>
      <c r="AP46" s="47"/>
      <c r="AQ46" s="47"/>
      <c r="AR46" s="47"/>
      <c r="AS46" s="243"/>
      <c r="AT46" s="47"/>
      <c r="AU46" s="47"/>
      <c r="AV46" s="47"/>
      <c r="BG46" s="47"/>
      <c r="BH46" s="243"/>
      <c r="BI46" s="243"/>
      <c r="BJ46" s="243"/>
      <c r="BK46" s="243"/>
      <c r="BL46" s="47"/>
      <c r="BM46" s="47"/>
      <c r="BN46" s="47"/>
      <c r="BO46" s="47"/>
      <c r="BP46" s="47"/>
    </row>
    <row r="47" spans="1:73" s="42" customFormat="1" ht="24.95" customHeight="1" x14ac:dyDescent="0.25">
      <c r="A47" s="118" t="s">
        <v>57</v>
      </c>
      <c r="B47" s="256"/>
      <c r="C47" s="195"/>
      <c r="D47" s="47"/>
      <c r="E47" s="47"/>
      <c r="F47" s="47"/>
      <c r="G47" s="47"/>
      <c r="H47" s="47"/>
      <c r="I47" s="47"/>
      <c r="J47" s="47"/>
      <c r="K47" s="47"/>
      <c r="L47" s="47"/>
      <c r="M47" s="47"/>
      <c r="N47" s="47"/>
      <c r="O47" s="47"/>
      <c r="P47" s="47"/>
      <c r="Q47" s="47"/>
      <c r="R47" s="47"/>
      <c r="S47" s="47"/>
      <c r="T47" s="47"/>
      <c r="U47" s="47"/>
      <c r="V47" s="47"/>
      <c r="W47" s="47"/>
      <c r="X47" s="47"/>
      <c r="Y47" s="47"/>
      <c r="Z47" s="47"/>
      <c r="AA47" s="47"/>
      <c r="AB47" s="47"/>
      <c r="AC47" s="47"/>
      <c r="AD47" s="47"/>
      <c r="AE47" s="47"/>
      <c r="AF47" s="47"/>
      <c r="AG47" s="47"/>
      <c r="AH47" s="47"/>
      <c r="AI47" s="47"/>
      <c r="AJ47" s="47"/>
      <c r="AK47" s="47"/>
      <c r="AL47" s="243"/>
      <c r="AM47" s="243"/>
      <c r="AN47" s="243"/>
      <c r="AO47" s="47"/>
      <c r="AP47" s="47"/>
      <c r="AQ47" s="47"/>
      <c r="AR47" s="47"/>
      <c r="AS47" s="243"/>
      <c r="AT47" s="47"/>
      <c r="AU47" s="47"/>
      <c r="AV47" s="47"/>
      <c r="BG47" s="47"/>
      <c r="BH47" s="243"/>
      <c r="BI47" s="243"/>
      <c r="BJ47" s="243"/>
      <c r="BK47" s="243"/>
      <c r="BL47" s="47"/>
      <c r="BM47" s="47"/>
      <c r="BN47" s="47"/>
      <c r="BO47" s="47"/>
      <c r="BP47" s="47"/>
    </row>
    <row r="48" spans="1:73" s="42" customFormat="1" ht="24.95" customHeight="1" thickBot="1" x14ac:dyDescent="0.3">
      <c r="A48" s="588" t="s">
        <v>11</v>
      </c>
      <c r="B48" s="589"/>
      <c r="C48" s="196"/>
      <c r="D48" s="47"/>
      <c r="E48" s="47"/>
      <c r="F48" s="47"/>
      <c r="G48" s="47"/>
      <c r="H48" s="47"/>
      <c r="I48" s="47"/>
      <c r="J48" s="47"/>
      <c r="K48" s="47"/>
      <c r="L48" s="47"/>
      <c r="M48" s="47"/>
      <c r="N48" s="47"/>
      <c r="O48" s="47"/>
      <c r="P48" s="47"/>
      <c r="Q48" s="47"/>
      <c r="R48" s="47"/>
      <c r="S48" s="47"/>
      <c r="T48" s="47"/>
      <c r="U48" s="47"/>
      <c r="V48" s="47"/>
      <c r="W48" s="47"/>
      <c r="X48" s="47"/>
      <c r="Y48" s="47"/>
      <c r="Z48" s="47"/>
      <c r="AA48" s="47"/>
      <c r="AB48" s="47"/>
      <c r="AC48" s="47"/>
      <c r="AD48" s="47"/>
      <c r="AE48" s="47"/>
      <c r="AF48" s="47"/>
      <c r="AG48" s="47"/>
      <c r="AH48" s="47"/>
      <c r="AI48" s="47"/>
      <c r="AJ48" s="47"/>
      <c r="AK48" s="47"/>
      <c r="AL48" s="243"/>
      <c r="AM48" s="243"/>
      <c r="AN48" s="243"/>
      <c r="AO48" s="47"/>
      <c r="AP48" s="47"/>
      <c r="AQ48" s="47"/>
      <c r="AR48" s="47"/>
      <c r="AS48" s="243"/>
      <c r="AT48" s="47"/>
      <c r="AU48" s="47"/>
      <c r="AV48" s="48"/>
      <c r="BG48" s="48"/>
      <c r="BH48" s="244"/>
      <c r="BI48" s="244"/>
      <c r="BJ48" s="244"/>
      <c r="BK48" s="244"/>
      <c r="BL48" s="48"/>
      <c r="BM48" s="48"/>
      <c r="BN48" s="48"/>
      <c r="BO48" s="48"/>
      <c r="BP48" s="48"/>
    </row>
    <row r="49" spans="1:29" x14ac:dyDescent="0.3">
      <c r="A49" s="108"/>
      <c r="B49" s="109"/>
      <c r="C49" s="34"/>
      <c r="D49" s="34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</row>
    <row r="50" spans="1:29" x14ac:dyDescent="0.3">
      <c r="A50" s="110"/>
      <c r="B50" s="111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</row>
    <row r="51" spans="1:29" ht="12.4" customHeight="1" x14ac:dyDescent="0.3">
      <c r="A51" s="110"/>
      <c r="B51" s="111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</row>
    <row r="52" spans="1:29" x14ac:dyDescent="0.3">
      <c r="A52" s="109"/>
      <c r="B52" s="109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</row>
  </sheetData>
  <sheetProtection insertColumns="0" insertRows="0"/>
  <mergeCells count="100">
    <mergeCell ref="A48:B48"/>
    <mergeCell ref="E4:F4"/>
    <mergeCell ref="E5:F5"/>
    <mergeCell ref="BG7:BG8"/>
    <mergeCell ref="BL7:BL8"/>
    <mergeCell ref="AU7:AU8"/>
    <mergeCell ref="AV7:AV8"/>
    <mergeCell ref="AW7:AW8"/>
    <mergeCell ref="AX7:AX8"/>
    <mergeCell ref="AY7:AY8"/>
    <mergeCell ref="AZ7:AZ8"/>
    <mergeCell ref="AL7:AL8"/>
    <mergeCell ref="AP7:AP8"/>
    <mergeCell ref="AQ7:AQ8"/>
    <mergeCell ref="AR7:AR8"/>
    <mergeCell ref="AS7:AS8"/>
    <mergeCell ref="BM7:BM8"/>
    <mergeCell ref="BN7:BN8"/>
    <mergeCell ref="BO7:BO8"/>
    <mergeCell ref="BP7:BP8"/>
    <mergeCell ref="BA7:BA8"/>
    <mergeCell ref="BB7:BB8"/>
    <mergeCell ref="BC7:BC8"/>
    <mergeCell ref="BD7:BD8"/>
    <mergeCell ref="BE7:BE8"/>
    <mergeCell ref="BF7:BF8"/>
    <mergeCell ref="AB7:AB8"/>
    <mergeCell ref="AT7:AT8"/>
    <mergeCell ref="AD7:AD8"/>
    <mergeCell ref="AE7:AE8"/>
    <mergeCell ref="AH7:AH8"/>
    <mergeCell ref="AI7:AI8"/>
    <mergeCell ref="AJ7:AJ8"/>
    <mergeCell ref="AK7:AK8"/>
    <mergeCell ref="L7:L8"/>
    <mergeCell ref="M7:M8"/>
    <mergeCell ref="N7:N8"/>
    <mergeCell ref="O7:O8"/>
    <mergeCell ref="P7:P8"/>
    <mergeCell ref="Q7:Q8"/>
    <mergeCell ref="AT5:AT6"/>
    <mergeCell ref="AU5:AU6"/>
    <mergeCell ref="AV5:AV6"/>
    <mergeCell ref="BC5:BF5"/>
    <mergeCell ref="AC7:AC8"/>
    <mergeCell ref="R7:R8"/>
    <mergeCell ref="S7:S8"/>
    <mergeCell ref="T7:T8"/>
    <mergeCell ref="U7:U8"/>
    <mergeCell ref="V7:V8"/>
    <mergeCell ref="W7:W8"/>
    <mergeCell ref="X7:X8"/>
    <mergeCell ref="Y7:Y8"/>
    <mergeCell ref="Z7:Z8"/>
    <mergeCell ref="AA7:AA8"/>
    <mergeCell ref="A7:A8"/>
    <mergeCell ref="E7:E8"/>
    <mergeCell ref="F7:F8"/>
    <mergeCell ref="I7:I8"/>
    <mergeCell ref="J7:J8"/>
    <mergeCell ref="K7:K8"/>
    <mergeCell ref="BC4:BF4"/>
    <mergeCell ref="BG4:BP4"/>
    <mergeCell ref="G5:H5"/>
    <mergeCell ref="I5:J5"/>
    <mergeCell ref="L5:M5"/>
    <mergeCell ref="O5:P5"/>
    <mergeCell ref="R5:S5"/>
    <mergeCell ref="T5:U5"/>
    <mergeCell ref="V5:W5"/>
    <mergeCell ref="X5:Y5"/>
    <mergeCell ref="X4:Y4"/>
    <mergeCell ref="Z4:AB4"/>
    <mergeCell ref="AC4:AE4"/>
    <mergeCell ref="AJ4:AJ5"/>
    <mergeCell ref="AK4:AK5"/>
    <mergeCell ref="AQ4:AR4"/>
    <mergeCell ref="Z5:AA5"/>
    <mergeCell ref="AC5:AD5"/>
    <mergeCell ref="AZ3:BP3"/>
    <mergeCell ref="A4:B4"/>
    <mergeCell ref="G4:H4"/>
    <mergeCell ref="I4:K4"/>
    <mergeCell ref="L4:N4"/>
    <mergeCell ref="O4:Q4"/>
    <mergeCell ref="R4:S4"/>
    <mergeCell ref="T4:U4"/>
    <mergeCell ref="V4:W4"/>
    <mergeCell ref="E3:AS3"/>
    <mergeCell ref="A1:B1"/>
    <mergeCell ref="C1:Q1"/>
    <mergeCell ref="S1:AL1"/>
    <mergeCell ref="A2:C2"/>
    <mergeCell ref="E2:I2"/>
    <mergeCell ref="BR4:BU4"/>
    <mergeCell ref="BQ7:BQ8"/>
    <mergeCell ref="BR7:BR8"/>
    <mergeCell ref="BS7:BS8"/>
    <mergeCell ref="BT7:BT8"/>
    <mergeCell ref="BU7:BU8"/>
  </mergeCells>
  <conditionalFormatting sqref="E9:AK39">
    <cfRule type="expression" dxfId="5" priority="1">
      <formula>IF(AND($AI9="H",$AH9="B"),1,0)</formula>
    </cfRule>
    <cfRule type="expression" dxfId="4" priority="2">
      <formula>IF($AI9="H",1,0)</formula>
    </cfRule>
  </conditionalFormatting>
  <dataValidations count="3">
    <dataValidation type="list" allowBlank="1" showInputMessage="1" showErrorMessage="1" sqref="AJ9:AK39" xr:uid="{5FBE1756-9966-4EA3-AA07-603280FABC10}">
      <formula1>"Si,No"</formula1>
    </dataValidation>
    <dataValidation type="list" allowBlank="1" showInputMessage="1" showErrorMessage="1" sqref="AI9:AI39" xr:uid="{9E8D7EEC-6048-4F24-B2A2-8A42E8A3861C}">
      <formula1>"H,NH"</formula1>
    </dataValidation>
    <dataValidation type="list" allowBlank="1" showInputMessage="1" showErrorMessage="1" sqref="AH9:AH39" xr:uid="{62E69356-5DA0-4F88-A69B-5BA0BBF1DC09}">
      <formula1>"P,I,B"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EBDD93-805E-46C8-ABF3-4AD77453A938}">
  <sheetPr>
    <pageSetUpPr fitToPage="1"/>
  </sheetPr>
  <dimension ref="A1:JD52"/>
  <sheetViews>
    <sheetView zoomScale="55" zoomScaleNormal="55" workbookViewId="0">
      <selection activeCell="P37" sqref="P37"/>
    </sheetView>
  </sheetViews>
  <sheetFormatPr baseColWidth="10" defaultColWidth="11.42578125" defaultRowHeight="16.5" x14ac:dyDescent="0.3"/>
  <cols>
    <col min="1" max="1" width="13.7109375" style="112" customWidth="1"/>
    <col min="2" max="2" width="10.28515625" style="112" customWidth="1"/>
    <col min="3" max="4" width="14.42578125" style="4" customWidth="1"/>
    <col min="5" max="6" width="8.7109375" style="3" customWidth="1"/>
    <col min="7" max="8" width="12.28515625" style="3" customWidth="1"/>
    <col min="9" max="30" width="8.7109375" style="3" customWidth="1"/>
    <col min="31" max="31" width="10" style="3" customWidth="1"/>
    <col min="32" max="32" width="13.140625" style="3" customWidth="1"/>
    <col min="33" max="33" width="16.140625" style="3" customWidth="1"/>
    <col min="34" max="34" width="16.7109375" style="3" customWidth="1"/>
    <col min="35" max="35" width="27.85546875" style="3" customWidth="1"/>
    <col min="36" max="36" width="16.42578125" style="3" customWidth="1"/>
    <col min="37" max="37" width="16.28515625" style="3" customWidth="1"/>
    <col min="38" max="40" width="13.28515625" style="237" customWidth="1"/>
    <col min="41" max="41" width="13.28515625" style="3" customWidth="1"/>
    <col min="42" max="43" width="12.28515625" style="3" customWidth="1"/>
    <col min="44" max="44" width="13" style="3" customWidth="1"/>
    <col min="45" max="45" width="11.7109375" style="237" customWidth="1"/>
    <col min="46" max="46" width="10.42578125" style="3" customWidth="1"/>
    <col min="47" max="47" width="10.28515625" style="3" customWidth="1"/>
    <col min="48" max="48" width="11.140625" style="3" customWidth="1"/>
    <col min="49" max="54" width="18.7109375" style="3" customWidth="1"/>
    <col min="55" max="55" width="12.7109375" style="3" customWidth="1"/>
    <col min="56" max="56" width="13.7109375" style="3" customWidth="1"/>
    <col min="57" max="57" width="13.42578125" style="3" customWidth="1"/>
    <col min="58" max="58" width="12.28515625" style="3" customWidth="1"/>
    <col min="59" max="59" width="18.28515625" style="3" customWidth="1"/>
    <col min="60" max="62" width="18.28515625" style="237" customWidth="1"/>
    <col min="63" max="63" width="16.85546875" style="237" customWidth="1"/>
    <col min="64" max="64" width="11.140625" style="3" customWidth="1"/>
    <col min="65" max="65" width="17.7109375" style="3" customWidth="1"/>
    <col min="66" max="66" width="16.5703125" style="3" customWidth="1"/>
    <col min="67" max="67" width="14.85546875" style="3" customWidth="1"/>
    <col min="68" max="68" width="16.5703125" style="3" customWidth="1"/>
    <col min="69" max="16384" width="11.42578125" style="3"/>
  </cols>
  <sheetData>
    <row r="1" spans="1:264" s="44" customFormat="1" ht="21" customHeight="1" x14ac:dyDescent="0.25">
      <c r="A1" s="594" t="s">
        <v>60</v>
      </c>
      <c r="B1" s="594"/>
      <c r="C1" s="595" t="str">
        <f>novembre!C1</f>
        <v>TORROJA DEL PIORAT</v>
      </c>
      <c r="D1" s="595"/>
      <c r="E1" s="595"/>
      <c r="F1" s="595"/>
      <c r="G1" s="595"/>
      <c r="H1" s="595"/>
      <c r="I1" s="595"/>
      <c r="J1" s="595"/>
      <c r="K1" s="595"/>
      <c r="L1" s="595"/>
      <c r="M1" s="595"/>
      <c r="N1" s="595"/>
      <c r="O1" s="595"/>
      <c r="P1" s="595"/>
      <c r="Q1" s="595"/>
      <c r="R1" s="248"/>
      <c r="S1" s="596" t="s">
        <v>73</v>
      </c>
      <c r="T1" s="596"/>
      <c r="U1" s="596"/>
      <c r="V1" s="596"/>
      <c r="W1" s="596"/>
      <c r="X1" s="596"/>
      <c r="Y1" s="596"/>
      <c r="Z1" s="596"/>
      <c r="AA1" s="596"/>
      <c r="AB1" s="596"/>
      <c r="AC1" s="596"/>
      <c r="AD1" s="596"/>
      <c r="AE1" s="596"/>
      <c r="AF1" s="596"/>
      <c r="AG1" s="596"/>
      <c r="AH1" s="596"/>
      <c r="AI1" s="596"/>
      <c r="AJ1" s="596"/>
      <c r="AK1" s="596"/>
      <c r="AL1" s="596"/>
      <c r="AM1" s="54"/>
      <c r="AN1" s="54"/>
      <c r="AO1" s="54"/>
      <c r="AP1" s="248"/>
      <c r="AQ1" s="53"/>
      <c r="AS1" s="235"/>
      <c r="BG1" s="54"/>
      <c r="BH1" s="238"/>
      <c r="BI1" s="238"/>
      <c r="BJ1" s="238"/>
      <c r="BK1" s="238"/>
      <c r="BL1" s="54"/>
      <c r="BM1" s="54"/>
      <c r="BN1" s="54"/>
      <c r="BO1" s="54"/>
      <c r="BP1" s="54"/>
    </row>
    <row r="2" spans="1:264" s="44" customFormat="1" ht="21" customHeight="1" thickBot="1" x14ac:dyDescent="0.3">
      <c r="A2" s="596" t="s">
        <v>98</v>
      </c>
      <c r="B2" s="596"/>
      <c r="C2" s="596"/>
      <c r="D2" s="54"/>
      <c r="E2" s="597" t="s">
        <v>170</v>
      </c>
      <c r="F2" s="597"/>
      <c r="G2" s="597"/>
      <c r="H2" s="597"/>
      <c r="I2" s="597"/>
      <c r="J2" s="53"/>
      <c r="K2" s="53"/>
      <c r="L2" s="53"/>
      <c r="M2" s="53"/>
      <c r="N2" s="53"/>
      <c r="O2" s="53"/>
      <c r="P2" s="53"/>
      <c r="Q2" s="53"/>
      <c r="R2" s="248"/>
      <c r="S2" s="54"/>
      <c r="T2" s="54"/>
      <c r="U2" s="54"/>
      <c r="V2" s="54"/>
      <c r="W2" s="54"/>
      <c r="X2" s="54"/>
      <c r="Y2" s="54"/>
      <c r="Z2" s="54"/>
      <c r="AA2" s="54"/>
      <c r="AB2" s="54"/>
      <c r="AC2" s="54"/>
      <c r="AD2" s="54"/>
      <c r="AE2" s="54"/>
      <c r="AF2" s="54"/>
      <c r="AG2" s="54"/>
      <c r="AH2" s="54"/>
      <c r="AI2" s="54"/>
      <c r="AJ2" s="54"/>
      <c r="AK2" s="54"/>
      <c r="AL2" s="238"/>
      <c r="AM2" s="238"/>
      <c r="AN2" s="238"/>
      <c r="AO2" s="54"/>
      <c r="AP2" s="248"/>
      <c r="AQ2" s="53"/>
      <c r="AR2" s="54"/>
      <c r="AS2" s="238"/>
      <c r="AT2" s="54"/>
      <c r="AU2" s="54"/>
      <c r="AV2" s="54"/>
      <c r="BG2" s="54"/>
      <c r="BH2" s="238"/>
      <c r="BI2" s="238"/>
      <c r="BJ2" s="238"/>
      <c r="BK2" s="238"/>
      <c r="BL2" s="54"/>
      <c r="BM2" s="54"/>
      <c r="BN2" s="54"/>
      <c r="BO2" s="54"/>
      <c r="BP2" s="54"/>
    </row>
    <row r="3" spans="1:264" s="42" customFormat="1" ht="18.600000000000001" customHeight="1" thickBot="1" x14ac:dyDescent="0.3">
      <c r="A3" s="95"/>
      <c r="B3" s="95"/>
      <c r="C3" s="43"/>
      <c r="D3" s="43"/>
      <c r="E3" s="572" t="s">
        <v>36</v>
      </c>
      <c r="F3" s="573"/>
      <c r="G3" s="573"/>
      <c r="H3" s="573"/>
      <c r="I3" s="573"/>
      <c r="J3" s="573"/>
      <c r="K3" s="573"/>
      <c r="L3" s="573"/>
      <c r="M3" s="573"/>
      <c r="N3" s="573"/>
      <c r="O3" s="573"/>
      <c r="P3" s="573"/>
      <c r="Q3" s="573"/>
      <c r="R3" s="573"/>
      <c r="S3" s="573"/>
      <c r="T3" s="573"/>
      <c r="U3" s="573"/>
      <c r="V3" s="573"/>
      <c r="W3" s="573"/>
      <c r="X3" s="573"/>
      <c r="Y3" s="573"/>
      <c r="Z3" s="573"/>
      <c r="AA3" s="573"/>
      <c r="AB3" s="573"/>
      <c r="AC3" s="573"/>
      <c r="AD3" s="573"/>
      <c r="AE3" s="573"/>
      <c r="AF3" s="573"/>
      <c r="AG3" s="573"/>
      <c r="AH3" s="573"/>
      <c r="AI3" s="573"/>
      <c r="AJ3" s="573"/>
      <c r="AK3" s="573"/>
      <c r="AL3" s="573"/>
      <c r="AM3" s="573"/>
      <c r="AN3" s="573"/>
      <c r="AO3" s="573"/>
      <c r="AP3" s="573"/>
      <c r="AQ3" s="573"/>
      <c r="AR3" s="573"/>
      <c r="AS3" s="573"/>
      <c r="AT3" s="129"/>
      <c r="AU3" s="129"/>
      <c r="AV3" s="129"/>
      <c r="AW3" s="129"/>
      <c r="AX3" s="129"/>
      <c r="AY3" s="129"/>
      <c r="AZ3" s="549" t="s">
        <v>37</v>
      </c>
      <c r="BA3" s="550"/>
      <c r="BB3" s="550"/>
      <c r="BC3" s="551"/>
      <c r="BD3" s="551"/>
      <c r="BE3" s="551"/>
      <c r="BF3" s="551"/>
      <c r="BG3" s="550"/>
      <c r="BH3" s="550"/>
      <c r="BI3" s="550"/>
      <c r="BJ3" s="550"/>
      <c r="BK3" s="550"/>
      <c r="BL3" s="550"/>
      <c r="BM3" s="550"/>
      <c r="BN3" s="550"/>
      <c r="BO3" s="550"/>
      <c r="BP3" s="552"/>
    </row>
    <row r="4" spans="1:264" s="95" customFormat="1" ht="67.900000000000006" customHeight="1" thickBot="1" x14ac:dyDescent="0.4">
      <c r="A4" s="592" t="s">
        <v>38</v>
      </c>
      <c r="B4" s="593"/>
      <c r="C4" s="103" t="s">
        <v>100</v>
      </c>
      <c r="D4" s="103" t="s">
        <v>130</v>
      </c>
      <c r="E4" s="581" t="s">
        <v>129</v>
      </c>
      <c r="F4" s="583"/>
      <c r="G4" s="581" t="s">
        <v>200</v>
      </c>
      <c r="H4" s="583"/>
      <c r="I4" s="581" t="s">
        <v>39</v>
      </c>
      <c r="J4" s="582"/>
      <c r="K4" s="583"/>
      <c r="L4" s="581" t="s">
        <v>123</v>
      </c>
      <c r="M4" s="582"/>
      <c r="N4" s="583"/>
      <c r="O4" s="569" t="s">
        <v>3</v>
      </c>
      <c r="P4" s="570"/>
      <c r="Q4" s="571"/>
      <c r="R4" s="598" t="s">
        <v>10</v>
      </c>
      <c r="S4" s="599"/>
      <c r="T4" s="598" t="s">
        <v>126</v>
      </c>
      <c r="U4" s="599"/>
      <c r="V4" s="598" t="s">
        <v>124</v>
      </c>
      <c r="W4" s="599"/>
      <c r="X4" s="598" t="s">
        <v>125</v>
      </c>
      <c r="Y4" s="599"/>
      <c r="Z4" s="598" t="s">
        <v>15</v>
      </c>
      <c r="AA4" s="600"/>
      <c r="AB4" s="599"/>
      <c r="AC4" s="598" t="s">
        <v>16</v>
      </c>
      <c r="AD4" s="600"/>
      <c r="AE4" s="599"/>
      <c r="AF4" s="282" t="s">
        <v>142</v>
      </c>
      <c r="AG4" s="131" t="s">
        <v>178</v>
      </c>
      <c r="AH4" s="94" t="s">
        <v>198</v>
      </c>
      <c r="AI4" s="97" t="s">
        <v>199</v>
      </c>
      <c r="AJ4" s="601" t="s">
        <v>177</v>
      </c>
      <c r="AK4" s="566" t="s">
        <v>74</v>
      </c>
      <c r="AL4" s="284" t="s">
        <v>190</v>
      </c>
      <c r="AM4" s="284" t="s">
        <v>197</v>
      </c>
      <c r="AN4" s="284" t="s">
        <v>196</v>
      </c>
      <c r="AO4" s="284" t="s">
        <v>40</v>
      </c>
      <c r="AP4" s="259" t="s">
        <v>41</v>
      </c>
      <c r="AQ4" s="578" t="s">
        <v>17</v>
      </c>
      <c r="AR4" s="579"/>
      <c r="AS4" s="288" t="s">
        <v>155</v>
      </c>
      <c r="AT4" s="259" t="s">
        <v>20</v>
      </c>
      <c r="AU4" s="259" t="s">
        <v>21</v>
      </c>
      <c r="AV4" s="300" t="s">
        <v>42</v>
      </c>
      <c r="AW4" s="123" t="s">
        <v>192</v>
      </c>
      <c r="AX4" s="123" t="s">
        <v>193</v>
      </c>
      <c r="AY4" s="123" t="s">
        <v>194</v>
      </c>
      <c r="AZ4" s="125" t="s">
        <v>195</v>
      </c>
      <c r="BA4" s="124" t="s">
        <v>148</v>
      </c>
      <c r="BB4" s="124" t="s">
        <v>149</v>
      </c>
      <c r="BC4" s="574" t="s">
        <v>154</v>
      </c>
      <c r="BD4" s="575"/>
      <c r="BE4" s="576"/>
      <c r="BF4" s="577"/>
      <c r="BG4" s="547" t="s">
        <v>81</v>
      </c>
      <c r="BH4" s="547"/>
      <c r="BI4" s="547"/>
      <c r="BJ4" s="547"/>
      <c r="BK4" s="547"/>
      <c r="BL4" s="547"/>
      <c r="BM4" s="547"/>
      <c r="BN4" s="547"/>
      <c r="BO4" s="547"/>
      <c r="BP4" s="548"/>
      <c r="BQ4" s="428" t="s">
        <v>218</v>
      </c>
      <c r="BR4" s="607" t="s">
        <v>219</v>
      </c>
      <c r="BS4" s="608"/>
      <c r="BT4" s="608"/>
      <c r="BU4" s="609"/>
    </row>
    <row r="5" spans="1:264" s="95" customFormat="1" ht="58.15" customHeight="1" thickBot="1" x14ac:dyDescent="0.4">
      <c r="A5" s="104"/>
      <c r="B5" s="249"/>
      <c r="C5" s="105" t="s">
        <v>122</v>
      </c>
      <c r="D5" s="105" t="s">
        <v>122</v>
      </c>
      <c r="E5" s="555"/>
      <c r="F5" s="591"/>
      <c r="G5" s="555" t="s">
        <v>82</v>
      </c>
      <c r="H5" s="591"/>
      <c r="I5" s="555" t="s">
        <v>8</v>
      </c>
      <c r="J5" s="556"/>
      <c r="K5" s="279" t="s">
        <v>9</v>
      </c>
      <c r="L5" s="555" t="s">
        <v>201</v>
      </c>
      <c r="M5" s="556"/>
      <c r="N5" s="279" t="s">
        <v>9</v>
      </c>
      <c r="O5" s="555" t="s">
        <v>201</v>
      </c>
      <c r="P5" s="556"/>
      <c r="Q5" s="279" t="s">
        <v>9</v>
      </c>
      <c r="R5" s="564" t="s">
        <v>34</v>
      </c>
      <c r="S5" s="565"/>
      <c r="T5" s="564" t="s">
        <v>34</v>
      </c>
      <c r="U5" s="565"/>
      <c r="V5" s="564" t="s">
        <v>34</v>
      </c>
      <c r="W5" s="565"/>
      <c r="X5" s="564" t="s">
        <v>34</v>
      </c>
      <c r="Y5" s="565"/>
      <c r="Z5" s="564" t="s">
        <v>34</v>
      </c>
      <c r="AA5" s="590"/>
      <c r="AB5" s="279" t="s">
        <v>9</v>
      </c>
      <c r="AC5" s="564" t="s">
        <v>35</v>
      </c>
      <c r="AD5" s="590"/>
      <c r="AE5" s="279" t="s">
        <v>9</v>
      </c>
      <c r="AF5" s="280" t="s">
        <v>144</v>
      </c>
      <c r="AG5" s="280" t="s">
        <v>143</v>
      </c>
      <c r="AH5" s="291" t="s">
        <v>68</v>
      </c>
      <c r="AI5" s="293" t="s">
        <v>69</v>
      </c>
      <c r="AJ5" s="602"/>
      <c r="AK5" s="567"/>
      <c r="AL5" s="98" t="s">
        <v>119</v>
      </c>
      <c r="AM5" s="98" t="s">
        <v>119</v>
      </c>
      <c r="AN5" s="98" t="s">
        <v>119</v>
      </c>
      <c r="AO5" s="245"/>
      <c r="AP5" s="245"/>
      <c r="AQ5" s="259" t="s">
        <v>119</v>
      </c>
      <c r="AR5" s="285" t="s">
        <v>171</v>
      </c>
      <c r="AS5" s="99" t="s">
        <v>119</v>
      </c>
      <c r="AT5" s="561" t="s">
        <v>22</v>
      </c>
      <c r="AU5" s="561" t="s">
        <v>22</v>
      </c>
      <c r="AV5" s="605" t="s">
        <v>120</v>
      </c>
      <c r="AW5" s="295"/>
      <c r="AX5" s="295"/>
      <c r="AY5" s="295"/>
      <c r="AZ5" s="296"/>
      <c r="BA5" s="296"/>
      <c r="BB5" s="296"/>
      <c r="BC5" s="557"/>
      <c r="BD5" s="558"/>
      <c r="BE5" s="559"/>
      <c r="BF5" s="560"/>
      <c r="BG5" s="102" t="s">
        <v>189</v>
      </c>
      <c r="BH5" s="289" t="s">
        <v>188</v>
      </c>
      <c r="BI5" s="100" t="s">
        <v>187</v>
      </c>
      <c r="BJ5" s="100" t="s">
        <v>185</v>
      </c>
      <c r="BK5" s="100" t="s">
        <v>186</v>
      </c>
      <c r="BL5" s="101" t="s">
        <v>190</v>
      </c>
      <c r="BM5" s="100" t="s">
        <v>27</v>
      </c>
      <c r="BN5" s="102" t="s">
        <v>133</v>
      </c>
      <c r="BO5" s="102" t="s">
        <v>134</v>
      </c>
      <c r="BP5" s="102" t="s">
        <v>28</v>
      </c>
      <c r="BQ5" s="429" t="s">
        <v>220</v>
      </c>
      <c r="BR5" s="430" t="s">
        <v>221</v>
      </c>
      <c r="BS5" s="430"/>
      <c r="BT5" s="430"/>
      <c r="BU5" s="431"/>
      <c r="BV5" s="96"/>
      <c r="BW5" s="96"/>
      <c r="BX5" s="96"/>
      <c r="BY5" s="96"/>
      <c r="BZ5" s="96"/>
      <c r="CA5" s="96"/>
      <c r="CB5" s="96"/>
      <c r="CC5" s="96"/>
      <c r="CD5" s="96"/>
      <c r="CE5" s="96"/>
      <c r="CF5" s="96"/>
      <c r="CG5" s="96"/>
      <c r="CH5" s="96"/>
      <c r="CI5" s="96"/>
      <c r="CJ5" s="96"/>
      <c r="CK5" s="96"/>
      <c r="CL5" s="96"/>
      <c r="CM5" s="96"/>
      <c r="CN5" s="96"/>
      <c r="CO5" s="96"/>
      <c r="CP5" s="96"/>
      <c r="CQ5" s="96"/>
      <c r="CR5" s="96"/>
      <c r="CS5" s="96"/>
      <c r="CT5" s="96"/>
      <c r="CU5" s="96"/>
      <c r="CV5" s="96"/>
      <c r="CW5" s="96"/>
      <c r="CX5" s="96"/>
      <c r="CY5" s="96"/>
      <c r="CZ5" s="96"/>
      <c r="DA5" s="96"/>
      <c r="DB5" s="96"/>
      <c r="DC5" s="96"/>
      <c r="DD5" s="96"/>
      <c r="DE5" s="96"/>
      <c r="DF5" s="96"/>
      <c r="DG5" s="96"/>
      <c r="DH5" s="96"/>
      <c r="DI5" s="96"/>
      <c r="DJ5" s="96"/>
      <c r="DK5" s="96"/>
      <c r="DL5" s="96"/>
      <c r="DM5" s="96"/>
      <c r="DN5" s="96"/>
      <c r="DO5" s="96"/>
      <c r="DP5" s="96"/>
      <c r="DQ5" s="96"/>
      <c r="DR5" s="96"/>
      <c r="DS5" s="96"/>
      <c r="DT5" s="96"/>
      <c r="DU5" s="96"/>
      <c r="DV5" s="96"/>
      <c r="DW5" s="96"/>
      <c r="DX5" s="96"/>
      <c r="DY5" s="96"/>
      <c r="DZ5" s="96"/>
      <c r="EA5" s="96"/>
      <c r="EB5" s="96"/>
      <c r="EC5" s="96"/>
      <c r="ED5" s="96"/>
      <c r="EE5" s="96"/>
      <c r="EF5" s="96"/>
      <c r="EG5" s="96"/>
      <c r="EH5" s="96"/>
      <c r="EI5" s="96"/>
      <c r="EJ5" s="96"/>
      <c r="EK5" s="96"/>
      <c r="EL5" s="96"/>
      <c r="EM5" s="96"/>
      <c r="EN5" s="96"/>
      <c r="EO5" s="96"/>
      <c r="EP5" s="96"/>
      <c r="EQ5" s="96"/>
      <c r="ER5" s="96"/>
      <c r="ES5" s="96"/>
      <c r="ET5" s="96"/>
      <c r="EU5" s="96"/>
      <c r="EV5" s="96"/>
      <c r="EW5" s="96"/>
      <c r="EX5" s="96"/>
      <c r="EY5" s="96"/>
      <c r="EZ5" s="96"/>
      <c r="FA5" s="96"/>
      <c r="FB5" s="96"/>
      <c r="FC5" s="96"/>
      <c r="FD5" s="96"/>
      <c r="FE5" s="96"/>
      <c r="FF5" s="96"/>
      <c r="FG5" s="96"/>
      <c r="FH5" s="96"/>
      <c r="FI5" s="96"/>
      <c r="FJ5" s="96"/>
      <c r="FK5" s="96"/>
      <c r="FL5" s="96"/>
      <c r="FM5" s="96"/>
      <c r="FN5" s="96"/>
      <c r="FO5" s="96"/>
      <c r="FP5" s="96"/>
      <c r="FQ5" s="96"/>
      <c r="FR5" s="96"/>
      <c r="FS5" s="96"/>
      <c r="FT5" s="96"/>
      <c r="FU5" s="96"/>
      <c r="FV5" s="96"/>
      <c r="FW5" s="96"/>
      <c r="FX5" s="96"/>
      <c r="FY5" s="96"/>
      <c r="FZ5" s="96"/>
      <c r="GA5" s="96"/>
      <c r="GB5" s="96"/>
      <c r="GC5" s="96"/>
      <c r="GD5" s="96"/>
      <c r="GE5" s="96"/>
      <c r="GF5" s="96"/>
      <c r="GG5" s="96"/>
      <c r="GH5" s="96"/>
      <c r="GI5" s="96"/>
      <c r="GJ5" s="96"/>
      <c r="GK5" s="96"/>
      <c r="GL5" s="96"/>
      <c r="GM5" s="96"/>
      <c r="GN5" s="96"/>
      <c r="GO5" s="96"/>
      <c r="GP5" s="96"/>
      <c r="GQ5" s="96"/>
      <c r="GR5" s="96"/>
      <c r="GS5" s="96"/>
      <c r="GT5" s="96"/>
      <c r="GU5" s="96"/>
      <c r="GV5" s="96"/>
      <c r="GW5" s="96"/>
      <c r="GX5" s="96"/>
      <c r="GY5" s="96"/>
      <c r="GZ5" s="96"/>
      <c r="HA5" s="96"/>
      <c r="HB5" s="96"/>
      <c r="HC5" s="96"/>
      <c r="HD5" s="96"/>
      <c r="HE5" s="96"/>
      <c r="HF5" s="96"/>
      <c r="HG5" s="96"/>
      <c r="HH5" s="96"/>
      <c r="HI5" s="96"/>
      <c r="HJ5" s="96"/>
      <c r="HK5" s="96"/>
      <c r="HL5" s="96"/>
      <c r="HM5" s="96"/>
      <c r="HN5" s="96"/>
      <c r="HO5" s="96"/>
      <c r="HP5" s="96"/>
      <c r="HQ5" s="96"/>
      <c r="HR5" s="96"/>
      <c r="HS5" s="96"/>
      <c r="HT5" s="96"/>
      <c r="HU5" s="96"/>
      <c r="HV5" s="96"/>
      <c r="HW5" s="96"/>
      <c r="HX5" s="96"/>
      <c r="HY5" s="96"/>
      <c r="HZ5" s="96"/>
      <c r="IA5" s="96"/>
      <c r="IB5" s="96"/>
      <c r="IC5" s="96"/>
      <c r="ID5" s="96"/>
      <c r="IE5" s="96"/>
      <c r="IF5" s="96"/>
      <c r="IG5" s="96"/>
      <c r="IH5" s="96"/>
      <c r="II5" s="96"/>
      <c r="IJ5" s="96"/>
      <c r="IK5" s="96"/>
      <c r="IL5" s="96"/>
      <c r="IM5" s="96"/>
      <c r="IN5" s="96"/>
      <c r="IO5" s="96"/>
      <c r="IP5" s="96"/>
      <c r="IQ5" s="96"/>
      <c r="IR5" s="96"/>
      <c r="IS5" s="96"/>
      <c r="IT5" s="96"/>
      <c r="IU5" s="96"/>
      <c r="IV5" s="96"/>
      <c r="IW5" s="96"/>
      <c r="IX5" s="96"/>
      <c r="IY5" s="96"/>
      <c r="IZ5" s="96"/>
      <c r="JA5" s="96"/>
      <c r="JB5" s="96"/>
      <c r="JC5" s="96"/>
      <c r="JD5" s="96"/>
    </row>
    <row r="6" spans="1:264" s="95" customFormat="1" ht="31.9" customHeight="1" thickBot="1" x14ac:dyDescent="0.3">
      <c r="A6" s="106"/>
      <c r="B6" s="250"/>
      <c r="C6" s="107" t="s">
        <v>5</v>
      </c>
      <c r="D6" s="107"/>
      <c r="E6" s="278" t="s">
        <v>43</v>
      </c>
      <c r="F6" s="279" t="s">
        <v>44</v>
      </c>
      <c r="G6" s="278" t="s">
        <v>43</v>
      </c>
      <c r="H6" s="279" t="s">
        <v>44</v>
      </c>
      <c r="I6" s="93" t="s">
        <v>45</v>
      </c>
      <c r="J6" s="286" t="s">
        <v>46</v>
      </c>
      <c r="K6" s="119" t="s">
        <v>67</v>
      </c>
      <c r="L6" s="278" t="s">
        <v>43</v>
      </c>
      <c r="M6" s="283" t="s">
        <v>44</v>
      </c>
      <c r="N6" s="119" t="s">
        <v>67</v>
      </c>
      <c r="O6" s="278" t="s">
        <v>43</v>
      </c>
      <c r="P6" s="283" t="s">
        <v>44</v>
      </c>
      <c r="Q6" s="119" t="s">
        <v>67</v>
      </c>
      <c r="R6" s="280" t="s">
        <v>43</v>
      </c>
      <c r="S6" s="287" t="s">
        <v>44</v>
      </c>
      <c r="T6" s="280" t="s">
        <v>43</v>
      </c>
      <c r="U6" s="287" t="s">
        <v>44</v>
      </c>
      <c r="V6" s="280" t="s">
        <v>43</v>
      </c>
      <c r="W6" s="287" t="s">
        <v>44</v>
      </c>
      <c r="X6" s="280" t="s">
        <v>43</v>
      </c>
      <c r="Y6" s="287" t="s">
        <v>44</v>
      </c>
      <c r="Z6" s="280" t="s">
        <v>43</v>
      </c>
      <c r="AA6" s="281" t="s">
        <v>44</v>
      </c>
      <c r="AB6" s="119" t="s">
        <v>67</v>
      </c>
      <c r="AC6" s="120" t="s">
        <v>43</v>
      </c>
      <c r="AD6" s="121" t="s">
        <v>44</v>
      </c>
      <c r="AE6" s="119" t="s">
        <v>67</v>
      </c>
      <c r="AF6" s="280" t="s">
        <v>44</v>
      </c>
      <c r="AG6" s="280" t="s">
        <v>44</v>
      </c>
      <c r="AH6" s="292" t="s">
        <v>176</v>
      </c>
      <c r="AI6" s="292" t="s">
        <v>176</v>
      </c>
      <c r="AJ6" s="122" t="s">
        <v>70</v>
      </c>
      <c r="AK6" s="120" t="s">
        <v>70</v>
      </c>
      <c r="AL6" s="98" t="s">
        <v>191</v>
      </c>
      <c r="AM6" s="98" t="s">
        <v>8</v>
      </c>
      <c r="AN6" s="98" t="s">
        <v>212</v>
      </c>
      <c r="AO6" s="98" t="s">
        <v>8</v>
      </c>
      <c r="AP6" s="98" t="s">
        <v>32</v>
      </c>
      <c r="AQ6" s="260" t="s">
        <v>8</v>
      </c>
      <c r="AR6" s="258" t="s">
        <v>8</v>
      </c>
      <c r="AS6" s="98" t="s">
        <v>9</v>
      </c>
      <c r="AT6" s="561"/>
      <c r="AU6" s="561"/>
      <c r="AV6" s="606"/>
      <c r="AW6" s="294" t="s">
        <v>71</v>
      </c>
      <c r="AX6" s="294" t="s">
        <v>71</v>
      </c>
      <c r="AY6" s="294" t="s">
        <v>71</v>
      </c>
      <c r="AZ6" s="297" t="s">
        <v>71</v>
      </c>
      <c r="BA6" s="297" t="s">
        <v>127</v>
      </c>
      <c r="BB6" s="297" t="s">
        <v>128</v>
      </c>
      <c r="BC6" s="125" t="s">
        <v>169</v>
      </c>
      <c r="BD6" s="125" t="s">
        <v>128</v>
      </c>
      <c r="BE6" s="125" t="s">
        <v>153</v>
      </c>
      <c r="BF6" s="125" t="s">
        <v>129</v>
      </c>
      <c r="BG6" s="126" t="s">
        <v>121</v>
      </c>
      <c r="BH6" s="126" t="s">
        <v>121</v>
      </c>
      <c r="BI6" s="126" t="s">
        <v>121</v>
      </c>
      <c r="BJ6" s="126" t="s">
        <v>121</v>
      </c>
      <c r="BK6" s="126" t="s">
        <v>121</v>
      </c>
      <c r="BL6" s="125" t="s">
        <v>191</v>
      </c>
      <c r="BM6" s="124" t="s">
        <v>212</v>
      </c>
      <c r="BN6" s="126" t="s">
        <v>71</v>
      </c>
      <c r="BO6" s="126" t="s">
        <v>132</v>
      </c>
      <c r="BP6" s="126" t="s">
        <v>9</v>
      </c>
      <c r="BQ6" s="432"/>
      <c r="BR6" s="433" t="s">
        <v>222</v>
      </c>
      <c r="BS6" s="433"/>
      <c r="BT6" s="433" t="s">
        <v>223</v>
      </c>
      <c r="BU6" s="433" t="s">
        <v>224</v>
      </c>
    </row>
    <row r="7" spans="1:264" s="51" customFormat="1" ht="33.75" customHeight="1" thickBot="1" x14ac:dyDescent="0.3">
      <c r="A7" s="586" t="s">
        <v>174</v>
      </c>
      <c r="B7" s="128" t="s">
        <v>83</v>
      </c>
      <c r="C7" s="158">
        <v>35</v>
      </c>
      <c r="D7" s="159"/>
      <c r="E7" s="553"/>
      <c r="F7" s="553"/>
      <c r="G7" s="233"/>
      <c r="H7" s="233"/>
      <c r="I7" s="553">
        <v>300</v>
      </c>
      <c r="J7" s="553">
        <v>35</v>
      </c>
      <c r="K7" s="580">
        <v>0.89</v>
      </c>
      <c r="L7" s="553">
        <v>380</v>
      </c>
      <c r="M7" s="553">
        <v>25</v>
      </c>
      <c r="N7" s="580">
        <v>0.93</v>
      </c>
      <c r="O7" s="553"/>
      <c r="P7" s="553">
        <v>125</v>
      </c>
      <c r="Q7" s="553"/>
      <c r="R7" s="553"/>
      <c r="S7" s="553"/>
      <c r="T7" s="553"/>
      <c r="U7" s="553"/>
      <c r="V7" s="553"/>
      <c r="W7" s="553"/>
      <c r="X7" s="553"/>
      <c r="Y7" s="553"/>
      <c r="Z7" s="553"/>
      <c r="AA7" s="553"/>
      <c r="AB7" s="553"/>
      <c r="AC7" s="553"/>
      <c r="AD7" s="553"/>
      <c r="AE7" s="553"/>
      <c r="AF7" s="233"/>
      <c r="AG7" s="233"/>
      <c r="AH7" s="568"/>
      <c r="AI7" s="553"/>
      <c r="AJ7" s="553"/>
      <c r="AK7" s="584"/>
      <c r="AL7" s="562"/>
      <c r="AM7" s="276"/>
      <c r="AN7" s="276"/>
      <c r="AO7" s="233"/>
      <c r="AP7" s="553"/>
      <c r="AQ7" s="553"/>
      <c r="AR7" s="553"/>
      <c r="AS7" s="562"/>
      <c r="AT7" s="553"/>
      <c r="AU7" s="553"/>
      <c r="AV7" s="553"/>
      <c r="AW7" s="553"/>
      <c r="AX7" s="553"/>
      <c r="AY7" s="553"/>
      <c r="AZ7" s="553"/>
      <c r="BA7" s="553"/>
      <c r="BB7" s="553"/>
      <c r="BC7" s="553"/>
      <c r="BD7" s="553"/>
      <c r="BE7" s="553"/>
      <c r="BF7" s="553"/>
      <c r="BG7" s="603"/>
      <c r="BH7" s="276"/>
      <c r="BI7" s="276"/>
      <c r="BJ7" s="276"/>
      <c r="BK7" s="276"/>
      <c r="BL7" s="553"/>
      <c r="BM7" s="553"/>
      <c r="BN7" s="553"/>
      <c r="BO7" s="553"/>
      <c r="BP7" s="553"/>
      <c r="BQ7" s="553"/>
      <c r="BR7" s="610"/>
      <c r="BS7" s="610"/>
      <c r="BT7" s="610"/>
      <c r="BU7" s="610"/>
    </row>
    <row r="8" spans="1:264" s="51" customFormat="1" ht="33.75" customHeight="1" thickBot="1" x14ac:dyDescent="0.3">
      <c r="A8" s="587"/>
      <c r="B8" s="128" t="s">
        <v>84</v>
      </c>
      <c r="C8" s="158"/>
      <c r="D8" s="160"/>
      <c r="E8" s="554"/>
      <c r="F8" s="554"/>
      <c r="G8" s="234"/>
      <c r="H8" s="234"/>
      <c r="I8" s="554"/>
      <c r="J8" s="554"/>
      <c r="K8" s="554"/>
      <c r="L8" s="554"/>
      <c r="M8" s="554"/>
      <c r="N8" s="554"/>
      <c r="O8" s="554"/>
      <c r="P8" s="554"/>
      <c r="Q8" s="554"/>
      <c r="R8" s="554"/>
      <c r="S8" s="554"/>
      <c r="T8" s="554"/>
      <c r="U8" s="554"/>
      <c r="V8" s="554"/>
      <c r="W8" s="554"/>
      <c r="X8" s="554"/>
      <c r="Y8" s="554"/>
      <c r="Z8" s="554"/>
      <c r="AA8" s="554"/>
      <c r="AB8" s="554"/>
      <c r="AC8" s="554"/>
      <c r="AD8" s="554"/>
      <c r="AE8" s="554"/>
      <c r="AF8" s="234"/>
      <c r="AG8" s="234"/>
      <c r="AH8" s="554"/>
      <c r="AI8" s="554"/>
      <c r="AJ8" s="554"/>
      <c r="AK8" s="585"/>
      <c r="AL8" s="563"/>
      <c r="AM8" s="277"/>
      <c r="AN8" s="277"/>
      <c r="AO8" s="234"/>
      <c r="AP8" s="554"/>
      <c r="AQ8" s="554"/>
      <c r="AR8" s="554"/>
      <c r="AS8" s="563"/>
      <c r="AT8" s="554"/>
      <c r="AU8" s="554"/>
      <c r="AV8" s="554"/>
      <c r="AW8" s="554"/>
      <c r="AX8" s="554"/>
      <c r="AY8" s="554"/>
      <c r="AZ8" s="554"/>
      <c r="BA8" s="554"/>
      <c r="BB8" s="554"/>
      <c r="BC8" s="554"/>
      <c r="BD8" s="554"/>
      <c r="BE8" s="554"/>
      <c r="BF8" s="554"/>
      <c r="BG8" s="604"/>
      <c r="BH8" s="277"/>
      <c r="BI8" s="277"/>
      <c r="BJ8" s="277"/>
      <c r="BK8" s="277"/>
      <c r="BL8" s="554"/>
      <c r="BM8" s="554"/>
      <c r="BN8" s="554"/>
      <c r="BO8" s="554"/>
      <c r="BP8" s="554"/>
      <c r="BQ8" s="554"/>
      <c r="BR8" s="611"/>
      <c r="BS8" s="611"/>
      <c r="BT8" s="611"/>
      <c r="BU8" s="611"/>
    </row>
    <row r="9" spans="1:264" s="42" customFormat="1" ht="24.95" customHeight="1" x14ac:dyDescent="0.25">
      <c r="A9" s="224" t="s">
        <v>50</v>
      </c>
      <c r="B9" s="225">
        <v>1</v>
      </c>
      <c r="C9" s="161">
        <v>12</v>
      </c>
      <c r="D9" s="161"/>
      <c r="E9" s="162">
        <v>6.98</v>
      </c>
      <c r="F9" s="162">
        <v>7.24</v>
      </c>
      <c r="G9" s="161">
        <v>1895</v>
      </c>
      <c r="H9" s="161">
        <v>1599</v>
      </c>
      <c r="I9" s="290">
        <v>716</v>
      </c>
      <c r="J9" s="290">
        <v>18</v>
      </c>
      <c r="K9" s="427">
        <f t="shared" ref="K9:K39" si="0">IF(AND(I9&lt;&gt;"",J9&lt;&gt;""),(I9-J9)/I9*100,"")</f>
        <v>97.486033519553075</v>
      </c>
      <c r="L9" s="290">
        <v>918</v>
      </c>
      <c r="M9" s="290">
        <v>17</v>
      </c>
      <c r="N9" s="427">
        <f t="shared" ref="N9:N39" si="1">IF(AND(L9&lt;&gt;"",M9&lt;&gt;""),(L9-M9)/L9*100,"")</f>
        <v>98.148148148148152</v>
      </c>
      <c r="O9" s="290">
        <v>1836</v>
      </c>
      <c r="P9" s="290">
        <v>46</v>
      </c>
      <c r="Q9" s="427">
        <f t="shared" ref="Q9:Q39" si="2">IF(AND(O9&lt;&gt;"",P9&lt;&gt;""),(O9-P9)/O9*100,"")</f>
        <v>97.494553376906325</v>
      </c>
      <c r="R9" s="290"/>
      <c r="S9" s="290"/>
      <c r="T9" s="162"/>
      <c r="U9" s="162"/>
      <c r="V9" s="162"/>
      <c r="W9" s="162"/>
      <c r="X9" s="162"/>
      <c r="Y9" s="162"/>
      <c r="Z9" s="314" t="str">
        <f>IF(AND(R9&lt;&gt;"",V9&lt;&gt;"",X9&lt;&gt;""),R9+V9+X9,"")</f>
        <v/>
      </c>
      <c r="AA9" s="314" t="str">
        <f>IF(AND(S9&lt;&gt;"",W9&lt;&gt;"",Y9&lt;&gt;""),S9+W9+Y9,"")</f>
        <v/>
      </c>
      <c r="AB9" s="313" t="str">
        <f>IF(AND(Z9&lt;&gt;"",AA9&lt;&gt;""),(Z9-AA9)/Z9*100,"")</f>
        <v/>
      </c>
      <c r="AC9" s="162"/>
      <c r="AD9" s="162"/>
      <c r="AE9" s="183" t="str">
        <f>IF(AND(AC9&lt;&gt;"",AD9&lt;&gt;""),(AC9-AD9)/AC9*100,"")</f>
        <v/>
      </c>
      <c r="AF9" s="161"/>
      <c r="AG9" s="161"/>
      <c r="AH9" s="127" t="s">
        <v>214</v>
      </c>
      <c r="AI9" s="161" t="s">
        <v>215</v>
      </c>
      <c r="AJ9" s="161" t="s">
        <v>216</v>
      </c>
      <c r="AK9" s="298" t="s">
        <v>216</v>
      </c>
      <c r="AL9" s="317"/>
      <c r="AM9" s="239"/>
      <c r="AN9" s="239"/>
      <c r="AO9" s="161"/>
      <c r="AP9" s="320"/>
      <c r="AQ9" s="320">
        <v>300</v>
      </c>
      <c r="AR9" s="320">
        <v>392</v>
      </c>
      <c r="AS9" s="310"/>
      <c r="AT9" s="164"/>
      <c r="AU9" s="165"/>
      <c r="AV9" s="301"/>
      <c r="AW9" s="303"/>
      <c r="AX9" s="166"/>
      <c r="AY9" s="304"/>
      <c r="AZ9" s="329"/>
      <c r="BA9" s="330"/>
      <c r="BB9" s="330"/>
      <c r="BC9" s="325"/>
      <c r="BD9" s="325"/>
      <c r="BE9" s="325"/>
      <c r="BF9" s="325"/>
      <c r="BG9" s="161"/>
      <c r="BH9" s="239"/>
      <c r="BI9" s="239"/>
      <c r="BJ9" s="239"/>
      <c r="BK9" s="239"/>
      <c r="BL9" s="162"/>
      <c r="BM9" s="163"/>
      <c r="BN9" s="161"/>
      <c r="BO9" s="161"/>
      <c r="BP9" s="301"/>
      <c r="BQ9" s="434"/>
      <c r="BR9" s="435"/>
      <c r="BS9" s="436"/>
      <c r="BT9" s="436"/>
      <c r="BU9" s="437"/>
    </row>
    <row r="10" spans="1:264" s="42" customFormat="1" ht="24.95" customHeight="1" x14ac:dyDescent="0.25">
      <c r="A10" s="226" t="s">
        <v>51</v>
      </c>
      <c r="B10" s="227">
        <v>2</v>
      </c>
      <c r="C10" s="167">
        <v>15</v>
      </c>
      <c r="D10" s="167"/>
      <c r="E10" s="162"/>
      <c r="F10" s="162"/>
      <c r="G10" s="161"/>
      <c r="H10" s="161"/>
      <c r="I10" s="290"/>
      <c r="J10" s="290"/>
      <c r="K10" s="427" t="str">
        <f t="shared" si="0"/>
        <v/>
      </c>
      <c r="L10" s="290"/>
      <c r="M10" s="290"/>
      <c r="N10" s="427" t="str">
        <f t="shared" si="1"/>
        <v/>
      </c>
      <c r="O10" s="290"/>
      <c r="P10" s="290"/>
      <c r="Q10" s="427" t="str">
        <f t="shared" si="2"/>
        <v/>
      </c>
      <c r="R10" s="290"/>
      <c r="S10" s="290"/>
      <c r="T10" s="162"/>
      <c r="U10" s="162"/>
      <c r="V10" s="162"/>
      <c r="W10" s="162"/>
      <c r="X10" s="162"/>
      <c r="Y10" s="162"/>
      <c r="Z10" s="314" t="str">
        <f>IF(AND(R10&lt;&gt;"",V10&lt;&gt;"",X10&lt;&gt;""),R10+V10+X10,"")</f>
        <v/>
      </c>
      <c r="AA10" s="314" t="str">
        <f>IF(AND(S10&lt;&gt;"",W10&lt;&gt;"",Y10&lt;&gt;""),S10+W10+Y10,"")</f>
        <v/>
      </c>
      <c r="AB10" s="313" t="str">
        <f t="shared" ref="AB10:AB39" si="3">IF(AND(Z10&lt;&gt;"",AA10&lt;&gt;""),(Z10-AA10)/Z10*100,"")</f>
        <v/>
      </c>
      <c r="AC10" s="162"/>
      <c r="AD10" s="162"/>
      <c r="AE10" s="183" t="str">
        <f t="shared" ref="AE10:AE39" si="4">IF(AND(AC10&lt;&gt;"",AD10&lt;&gt;""),(AC10-AD10)/AC10*100,"")</f>
        <v/>
      </c>
      <c r="AF10" s="161"/>
      <c r="AG10" s="161"/>
      <c r="AH10" s="127"/>
      <c r="AI10" s="161"/>
      <c r="AJ10" s="161"/>
      <c r="AK10" s="298"/>
      <c r="AL10" s="318"/>
      <c r="AM10" s="240"/>
      <c r="AN10" s="240"/>
      <c r="AO10" s="167"/>
      <c r="AP10" s="321"/>
      <c r="AQ10" s="321"/>
      <c r="AR10" s="321"/>
      <c r="AS10" s="311"/>
      <c r="AT10" s="169"/>
      <c r="AU10" s="170"/>
      <c r="AV10" s="195"/>
      <c r="AW10" s="305"/>
      <c r="AX10" s="171"/>
      <c r="AY10" s="306"/>
      <c r="AZ10" s="331"/>
      <c r="BA10" s="332"/>
      <c r="BB10" s="332"/>
      <c r="BC10" s="326"/>
      <c r="BD10" s="326"/>
      <c r="BE10" s="326"/>
      <c r="BF10" s="326"/>
      <c r="BG10" s="167"/>
      <c r="BH10" s="240"/>
      <c r="BI10" s="240"/>
      <c r="BJ10" s="240"/>
      <c r="BK10" s="240"/>
      <c r="BL10" s="323"/>
      <c r="BM10" s="168"/>
      <c r="BN10" s="167"/>
      <c r="BO10" s="167"/>
      <c r="BP10" s="195"/>
      <c r="BQ10" s="438"/>
      <c r="BR10" s="435"/>
      <c r="BS10" s="436"/>
      <c r="BT10" s="436"/>
      <c r="BU10" s="437"/>
    </row>
    <row r="11" spans="1:264" s="42" customFormat="1" ht="24.95" customHeight="1" x14ac:dyDescent="0.25">
      <c r="A11" s="226" t="s">
        <v>52</v>
      </c>
      <c r="B11" s="227">
        <v>3</v>
      </c>
      <c r="C11" s="167">
        <v>16</v>
      </c>
      <c r="D11" s="167"/>
      <c r="E11" s="162"/>
      <c r="F11" s="162"/>
      <c r="G11" s="161"/>
      <c r="H11" s="161"/>
      <c r="I11" s="290"/>
      <c r="J11" s="290"/>
      <c r="K11" s="427" t="str">
        <f t="shared" si="0"/>
        <v/>
      </c>
      <c r="L11" s="290"/>
      <c r="M11" s="290"/>
      <c r="N11" s="427" t="str">
        <f t="shared" si="1"/>
        <v/>
      </c>
      <c r="O11" s="290"/>
      <c r="P11" s="290"/>
      <c r="Q11" s="427" t="str">
        <f t="shared" si="2"/>
        <v/>
      </c>
      <c r="R11" s="290"/>
      <c r="S11" s="290"/>
      <c r="T11" s="162"/>
      <c r="U11" s="162"/>
      <c r="V11" s="162"/>
      <c r="W11" s="162"/>
      <c r="X11" s="162"/>
      <c r="Y11" s="162"/>
      <c r="Z11" s="314" t="str">
        <f t="shared" ref="Z11:AA39" si="5">IF(AND(R11&lt;&gt;"",V11&lt;&gt;"",X11&lt;&gt;""),R11+V11+X11,"")</f>
        <v/>
      </c>
      <c r="AA11" s="314" t="str">
        <f t="shared" si="5"/>
        <v/>
      </c>
      <c r="AB11" s="313" t="str">
        <f t="shared" si="3"/>
        <v/>
      </c>
      <c r="AC11" s="162"/>
      <c r="AD11" s="162"/>
      <c r="AE11" s="183" t="str">
        <f t="shared" si="4"/>
        <v/>
      </c>
      <c r="AF11" s="161"/>
      <c r="AG11" s="161"/>
      <c r="AH11" s="127"/>
      <c r="AI11" s="161"/>
      <c r="AJ11" s="161"/>
      <c r="AK11" s="298"/>
      <c r="AL11" s="318"/>
      <c r="AM11" s="240"/>
      <c r="AN11" s="240"/>
      <c r="AO11" s="167"/>
      <c r="AP11" s="321"/>
      <c r="AQ11" s="321"/>
      <c r="AR11" s="321"/>
      <c r="AS11" s="311"/>
      <c r="AT11" s="169"/>
      <c r="AU11" s="170"/>
      <c r="AV11" s="195"/>
      <c r="AW11" s="305"/>
      <c r="AX11" s="171"/>
      <c r="AY11" s="306"/>
      <c r="AZ11" s="331"/>
      <c r="BA11" s="332"/>
      <c r="BB11" s="332"/>
      <c r="BC11" s="326"/>
      <c r="BD11" s="326"/>
      <c r="BE11" s="326"/>
      <c r="BF11" s="326"/>
      <c r="BG11" s="167"/>
      <c r="BH11" s="240"/>
      <c r="BI11" s="240"/>
      <c r="BJ11" s="240"/>
      <c r="BK11" s="240"/>
      <c r="BL11" s="323"/>
      <c r="BM11" s="168"/>
      <c r="BN11" s="167"/>
      <c r="BO11" s="167"/>
      <c r="BP11" s="195"/>
      <c r="BQ11" s="438"/>
      <c r="BR11" s="435"/>
      <c r="BS11" s="436"/>
      <c r="BT11" s="436"/>
      <c r="BU11" s="437"/>
    </row>
    <row r="12" spans="1:264" s="42" customFormat="1" ht="24.95" customHeight="1" x14ac:dyDescent="0.25">
      <c r="A12" s="226" t="s">
        <v>53</v>
      </c>
      <c r="B12" s="227">
        <v>4</v>
      </c>
      <c r="C12" s="167">
        <v>11</v>
      </c>
      <c r="D12" s="167"/>
      <c r="E12" s="162"/>
      <c r="F12" s="162"/>
      <c r="G12" s="161"/>
      <c r="H12" s="161"/>
      <c r="I12" s="290"/>
      <c r="J12" s="290"/>
      <c r="K12" s="427" t="str">
        <f t="shared" si="0"/>
        <v/>
      </c>
      <c r="L12" s="290"/>
      <c r="M12" s="290"/>
      <c r="N12" s="427" t="str">
        <f t="shared" si="1"/>
        <v/>
      </c>
      <c r="O12" s="290"/>
      <c r="P12" s="290"/>
      <c r="Q12" s="427" t="str">
        <f t="shared" si="2"/>
        <v/>
      </c>
      <c r="R12" s="290"/>
      <c r="S12" s="290"/>
      <c r="T12" s="162"/>
      <c r="U12" s="162"/>
      <c r="V12" s="162"/>
      <c r="W12" s="162"/>
      <c r="X12" s="162"/>
      <c r="Y12" s="162"/>
      <c r="Z12" s="314" t="str">
        <f t="shared" si="5"/>
        <v/>
      </c>
      <c r="AA12" s="314" t="str">
        <f t="shared" si="5"/>
        <v/>
      </c>
      <c r="AB12" s="313" t="str">
        <f t="shared" si="3"/>
        <v/>
      </c>
      <c r="AC12" s="162"/>
      <c r="AD12" s="162"/>
      <c r="AE12" s="183" t="str">
        <f t="shared" si="4"/>
        <v/>
      </c>
      <c r="AF12" s="161"/>
      <c r="AG12" s="161"/>
      <c r="AH12" s="127"/>
      <c r="AI12" s="161"/>
      <c r="AJ12" s="161"/>
      <c r="AK12" s="298"/>
      <c r="AL12" s="318"/>
      <c r="AM12" s="240"/>
      <c r="AN12" s="240"/>
      <c r="AO12" s="167"/>
      <c r="AP12" s="321"/>
      <c r="AQ12" s="321"/>
      <c r="AR12" s="321"/>
      <c r="AS12" s="311"/>
      <c r="AT12" s="169"/>
      <c r="AU12" s="170"/>
      <c r="AV12" s="195"/>
      <c r="AW12" s="305"/>
      <c r="AX12" s="171"/>
      <c r="AY12" s="306"/>
      <c r="AZ12" s="331"/>
      <c r="BA12" s="332"/>
      <c r="BB12" s="332"/>
      <c r="BC12" s="326"/>
      <c r="BD12" s="326"/>
      <c r="BE12" s="326"/>
      <c r="BF12" s="326"/>
      <c r="BG12" s="167"/>
      <c r="BH12" s="240"/>
      <c r="BI12" s="240"/>
      <c r="BJ12" s="240"/>
      <c r="BK12" s="240"/>
      <c r="BL12" s="323"/>
      <c r="BM12" s="168"/>
      <c r="BN12" s="167"/>
      <c r="BO12" s="167"/>
      <c r="BP12" s="195"/>
      <c r="BQ12" s="438"/>
      <c r="BR12" s="435"/>
      <c r="BS12" s="436"/>
      <c r="BT12" s="436"/>
      <c r="BU12" s="437"/>
    </row>
    <row r="13" spans="1:264" s="42" customFormat="1" ht="24.95" customHeight="1" x14ac:dyDescent="0.25">
      <c r="A13" s="226" t="s">
        <v>47</v>
      </c>
      <c r="B13" s="227">
        <v>5</v>
      </c>
      <c r="C13" s="167">
        <v>21</v>
      </c>
      <c r="D13" s="167"/>
      <c r="E13" s="162">
        <v>6.67</v>
      </c>
      <c r="F13" s="162">
        <v>7.22</v>
      </c>
      <c r="G13" s="161">
        <v>1884</v>
      </c>
      <c r="H13" s="161">
        <v>1544</v>
      </c>
      <c r="I13" s="290">
        <v>780</v>
      </c>
      <c r="J13" s="290">
        <v>20</v>
      </c>
      <c r="K13" s="427">
        <f t="shared" si="0"/>
        <v>97.435897435897431</v>
      </c>
      <c r="L13" s="290">
        <v>376</v>
      </c>
      <c r="M13" s="290">
        <v>40</v>
      </c>
      <c r="N13" s="427">
        <f t="shared" si="1"/>
        <v>89.361702127659569</v>
      </c>
      <c r="O13" s="290">
        <v>751</v>
      </c>
      <c r="P13" s="290">
        <v>107</v>
      </c>
      <c r="Q13" s="427">
        <f t="shared" si="2"/>
        <v>85.752330226364847</v>
      </c>
      <c r="R13" s="290"/>
      <c r="S13" s="290"/>
      <c r="T13" s="162"/>
      <c r="U13" s="162"/>
      <c r="V13" s="162"/>
      <c r="W13" s="162"/>
      <c r="X13" s="162"/>
      <c r="Y13" s="162"/>
      <c r="Z13" s="314" t="str">
        <f t="shared" si="5"/>
        <v/>
      </c>
      <c r="AA13" s="314" t="str">
        <f t="shared" si="5"/>
        <v/>
      </c>
      <c r="AB13" s="313" t="str">
        <f t="shared" si="3"/>
        <v/>
      </c>
      <c r="AC13" s="162"/>
      <c r="AD13" s="162"/>
      <c r="AE13" s="183" t="str">
        <f t="shared" si="4"/>
        <v/>
      </c>
      <c r="AF13" s="161"/>
      <c r="AG13" s="161"/>
      <c r="AH13" s="127" t="s">
        <v>214</v>
      </c>
      <c r="AI13" s="161" t="s">
        <v>215</v>
      </c>
      <c r="AJ13" s="161" t="s">
        <v>216</v>
      </c>
      <c r="AK13" s="298" t="s">
        <v>216</v>
      </c>
      <c r="AL13" s="318"/>
      <c r="AM13" s="240"/>
      <c r="AN13" s="240"/>
      <c r="AO13" s="167"/>
      <c r="AP13" s="321"/>
      <c r="AQ13" s="321">
        <v>312</v>
      </c>
      <c r="AR13" s="321">
        <v>310</v>
      </c>
      <c r="AS13" s="311"/>
      <c r="AT13" s="169"/>
      <c r="AU13" s="170"/>
      <c r="AV13" s="195"/>
      <c r="AW13" s="305"/>
      <c r="AX13" s="171"/>
      <c r="AY13" s="306"/>
      <c r="AZ13" s="331"/>
      <c r="BA13" s="332"/>
      <c r="BB13" s="332"/>
      <c r="BC13" s="326"/>
      <c r="BD13" s="326"/>
      <c r="BE13" s="326"/>
      <c r="BF13" s="326"/>
      <c r="BG13" s="167"/>
      <c r="BH13" s="240"/>
      <c r="BI13" s="240"/>
      <c r="BJ13" s="240"/>
      <c r="BK13" s="240"/>
      <c r="BL13" s="323"/>
      <c r="BM13" s="168"/>
      <c r="BN13" s="167"/>
      <c r="BO13" s="167"/>
      <c r="BP13" s="195"/>
      <c r="BQ13" s="438"/>
      <c r="BR13" s="435"/>
      <c r="BS13" s="436"/>
      <c r="BT13" s="436"/>
      <c r="BU13" s="437"/>
    </row>
    <row r="14" spans="1:264" s="42" customFormat="1" ht="24.95" customHeight="1" x14ac:dyDescent="0.25">
      <c r="A14" s="226" t="s">
        <v>48</v>
      </c>
      <c r="B14" s="227">
        <v>6</v>
      </c>
      <c r="C14" s="167">
        <v>21</v>
      </c>
      <c r="D14" s="167"/>
      <c r="E14" s="162"/>
      <c r="F14" s="162"/>
      <c r="G14" s="161"/>
      <c r="H14" s="161"/>
      <c r="I14" s="290"/>
      <c r="J14" s="290"/>
      <c r="K14" s="427" t="str">
        <f t="shared" si="0"/>
        <v/>
      </c>
      <c r="L14" s="290"/>
      <c r="M14" s="290"/>
      <c r="N14" s="427" t="str">
        <f t="shared" si="1"/>
        <v/>
      </c>
      <c r="O14" s="290"/>
      <c r="P14" s="290"/>
      <c r="Q14" s="427" t="str">
        <f t="shared" si="2"/>
        <v/>
      </c>
      <c r="R14" s="290"/>
      <c r="S14" s="290"/>
      <c r="T14" s="162"/>
      <c r="U14" s="162"/>
      <c r="V14" s="162"/>
      <c r="W14" s="162"/>
      <c r="X14" s="162"/>
      <c r="Y14" s="162"/>
      <c r="Z14" s="314" t="str">
        <f t="shared" si="5"/>
        <v/>
      </c>
      <c r="AA14" s="314" t="str">
        <f t="shared" si="5"/>
        <v/>
      </c>
      <c r="AB14" s="313" t="str">
        <f t="shared" si="3"/>
        <v/>
      </c>
      <c r="AC14" s="162"/>
      <c r="AD14" s="162"/>
      <c r="AE14" s="183" t="str">
        <f t="shared" si="4"/>
        <v/>
      </c>
      <c r="AF14" s="161"/>
      <c r="AG14" s="161"/>
      <c r="AH14" s="127"/>
      <c r="AI14" s="161"/>
      <c r="AJ14" s="161"/>
      <c r="AK14" s="298"/>
      <c r="AL14" s="318"/>
      <c r="AM14" s="240"/>
      <c r="AN14" s="240"/>
      <c r="AO14" s="167"/>
      <c r="AP14" s="321"/>
      <c r="AQ14" s="321"/>
      <c r="AR14" s="321"/>
      <c r="AS14" s="311"/>
      <c r="AT14" s="169"/>
      <c r="AU14" s="170"/>
      <c r="AV14" s="195"/>
      <c r="AW14" s="305"/>
      <c r="AX14" s="171"/>
      <c r="AY14" s="307"/>
      <c r="AZ14" s="331"/>
      <c r="BA14" s="332"/>
      <c r="BB14" s="332"/>
      <c r="BC14" s="326"/>
      <c r="BD14" s="326"/>
      <c r="BE14" s="326"/>
      <c r="BF14" s="326"/>
      <c r="BG14" s="167"/>
      <c r="BH14" s="240"/>
      <c r="BI14" s="240"/>
      <c r="BJ14" s="240"/>
      <c r="BK14" s="240"/>
      <c r="BL14" s="323"/>
      <c r="BM14" s="168"/>
      <c r="BN14" s="167"/>
      <c r="BO14" s="167"/>
      <c r="BP14" s="195"/>
      <c r="BQ14" s="438"/>
      <c r="BR14" s="435"/>
      <c r="BS14" s="436"/>
      <c r="BT14" s="436"/>
      <c r="BU14" s="437"/>
    </row>
    <row r="15" spans="1:264" s="42" customFormat="1" ht="24.95" customHeight="1" x14ac:dyDescent="0.25">
      <c r="A15" s="226" t="s">
        <v>49</v>
      </c>
      <c r="B15" s="227">
        <v>7</v>
      </c>
      <c r="C15" s="167">
        <v>20</v>
      </c>
      <c r="D15" s="167"/>
      <c r="E15" s="162"/>
      <c r="F15" s="162"/>
      <c r="G15" s="161"/>
      <c r="H15" s="161"/>
      <c r="I15" s="290"/>
      <c r="J15" s="290"/>
      <c r="K15" s="427" t="str">
        <f t="shared" si="0"/>
        <v/>
      </c>
      <c r="L15" s="290"/>
      <c r="M15" s="290"/>
      <c r="N15" s="427" t="str">
        <f t="shared" si="1"/>
        <v/>
      </c>
      <c r="O15" s="290"/>
      <c r="P15" s="290"/>
      <c r="Q15" s="427" t="str">
        <f t="shared" si="2"/>
        <v/>
      </c>
      <c r="R15" s="290"/>
      <c r="S15" s="290"/>
      <c r="T15" s="162"/>
      <c r="U15" s="162"/>
      <c r="V15" s="162"/>
      <c r="W15" s="162"/>
      <c r="X15" s="162"/>
      <c r="Y15" s="162"/>
      <c r="Z15" s="314" t="str">
        <f t="shared" si="5"/>
        <v/>
      </c>
      <c r="AA15" s="314" t="str">
        <f t="shared" si="5"/>
        <v/>
      </c>
      <c r="AB15" s="313" t="str">
        <f t="shared" si="3"/>
        <v/>
      </c>
      <c r="AC15" s="162"/>
      <c r="AD15" s="162"/>
      <c r="AE15" s="183" t="str">
        <f t="shared" si="4"/>
        <v/>
      </c>
      <c r="AF15" s="161"/>
      <c r="AG15" s="161"/>
      <c r="AH15" s="127"/>
      <c r="AI15" s="161"/>
      <c r="AJ15" s="161"/>
      <c r="AK15" s="298"/>
      <c r="AL15" s="318"/>
      <c r="AM15" s="240"/>
      <c r="AN15" s="240"/>
      <c r="AO15" s="167"/>
      <c r="AP15" s="321"/>
      <c r="AQ15" s="321"/>
      <c r="AR15" s="321"/>
      <c r="AS15" s="311"/>
      <c r="AT15" s="169"/>
      <c r="AU15" s="170"/>
      <c r="AV15" s="195"/>
      <c r="AW15" s="305"/>
      <c r="AX15" s="171"/>
      <c r="AY15" s="306"/>
      <c r="AZ15" s="331"/>
      <c r="BA15" s="332"/>
      <c r="BB15" s="332"/>
      <c r="BC15" s="326"/>
      <c r="BD15" s="326"/>
      <c r="BE15" s="326"/>
      <c r="BF15" s="326"/>
      <c r="BG15" s="167"/>
      <c r="BH15" s="240"/>
      <c r="BI15" s="240"/>
      <c r="BJ15" s="240"/>
      <c r="BK15" s="240"/>
      <c r="BL15" s="323"/>
      <c r="BM15" s="168"/>
      <c r="BN15" s="167"/>
      <c r="BO15" s="167"/>
      <c r="BP15" s="195"/>
      <c r="BQ15" s="438"/>
      <c r="BR15" s="435"/>
      <c r="BS15" s="436"/>
      <c r="BT15" s="436"/>
      <c r="BU15" s="437"/>
    </row>
    <row r="16" spans="1:264" s="42" customFormat="1" ht="24.95" customHeight="1" x14ac:dyDescent="0.25">
      <c r="A16" s="226" t="s">
        <v>50</v>
      </c>
      <c r="B16" s="227">
        <v>8</v>
      </c>
      <c r="C16" s="167">
        <v>21</v>
      </c>
      <c r="D16" s="167"/>
      <c r="E16" s="162">
        <v>7.03</v>
      </c>
      <c r="F16" s="162">
        <v>7.34</v>
      </c>
      <c r="G16" s="161">
        <v>1973</v>
      </c>
      <c r="H16" s="161">
        <v>1521</v>
      </c>
      <c r="I16" s="290">
        <v>742</v>
      </c>
      <c r="J16" s="290">
        <v>30</v>
      </c>
      <c r="K16" s="427">
        <f t="shared" si="0"/>
        <v>95.956873315363879</v>
      </c>
      <c r="L16" s="290">
        <v>951</v>
      </c>
      <c r="M16" s="290">
        <v>28</v>
      </c>
      <c r="N16" s="427">
        <f t="shared" si="1"/>
        <v>97.055730809674017</v>
      </c>
      <c r="O16" s="290">
        <v>1903</v>
      </c>
      <c r="P16" s="290">
        <v>117</v>
      </c>
      <c r="Q16" s="427">
        <f t="shared" si="2"/>
        <v>93.851812926957436</v>
      </c>
      <c r="R16" s="290"/>
      <c r="S16" s="290"/>
      <c r="T16" s="162"/>
      <c r="U16" s="162"/>
      <c r="V16" s="162"/>
      <c r="W16" s="162"/>
      <c r="X16" s="162"/>
      <c r="Y16" s="162"/>
      <c r="Z16" s="314" t="str">
        <f t="shared" si="5"/>
        <v/>
      </c>
      <c r="AA16" s="314" t="str">
        <f t="shared" si="5"/>
        <v/>
      </c>
      <c r="AB16" s="313" t="str">
        <f t="shared" si="3"/>
        <v/>
      </c>
      <c r="AC16" s="162"/>
      <c r="AD16" s="162"/>
      <c r="AE16" s="183" t="str">
        <f t="shared" si="4"/>
        <v/>
      </c>
      <c r="AF16" s="161"/>
      <c r="AG16" s="161"/>
      <c r="AH16" s="127" t="s">
        <v>214</v>
      </c>
      <c r="AI16" s="161" t="s">
        <v>215</v>
      </c>
      <c r="AJ16" s="161" t="s">
        <v>216</v>
      </c>
      <c r="AK16" s="298" t="s">
        <v>216</v>
      </c>
      <c r="AL16" s="318"/>
      <c r="AM16" s="240"/>
      <c r="AN16" s="240"/>
      <c r="AO16" s="167"/>
      <c r="AP16" s="321"/>
      <c r="AQ16" s="321">
        <v>336</v>
      </c>
      <c r="AR16" s="321">
        <v>328</v>
      </c>
      <c r="AS16" s="311"/>
      <c r="AT16" s="169"/>
      <c r="AU16" s="170"/>
      <c r="AV16" s="195"/>
      <c r="AW16" s="305"/>
      <c r="AX16" s="171"/>
      <c r="AY16" s="306"/>
      <c r="AZ16" s="331"/>
      <c r="BA16" s="332"/>
      <c r="BB16" s="332"/>
      <c r="BC16" s="326"/>
      <c r="BD16" s="326"/>
      <c r="BE16" s="326"/>
      <c r="BF16" s="326"/>
      <c r="BG16" s="167"/>
      <c r="BH16" s="240"/>
      <c r="BI16" s="240"/>
      <c r="BJ16" s="240"/>
      <c r="BK16" s="240"/>
      <c r="BL16" s="323"/>
      <c r="BM16" s="168"/>
      <c r="BN16" s="167"/>
      <c r="BO16" s="167"/>
      <c r="BP16" s="195"/>
      <c r="BQ16" s="438"/>
      <c r="BR16" s="435"/>
      <c r="BS16" s="436"/>
      <c r="BT16" s="436"/>
      <c r="BU16" s="437"/>
    </row>
    <row r="17" spans="1:73" s="42" customFormat="1" ht="24.95" customHeight="1" x14ac:dyDescent="0.25">
      <c r="A17" s="226" t="s">
        <v>51</v>
      </c>
      <c r="B17" s="227">
        <v>9</v>
      </c>
      <c r="C17" s="167">
        <v>21</v>
      </c>
      <c r="D17" s="167"/>
      <c r="E17" s="162"/>
      <c r="F17" s="162"/>
      <c r="G17" s="161"/>
      <c r="H17" s="161"/>
      <c r="I17" s="290"/>
      <c r="J17" s="290"/>
      <c r="K17" s="427" t="str">
        <f t="shared" si="0"/>
        <v/>
      </c>
      <c r="L17" s="290"/>
      <c r="M17" s="290"/>
      <c r="N17" s="427" t="str">
        <f t="shared" si="1"/>
        <v/>
      </c>
      <c r="O17" s="290"/>
      <c r="P17" s="290"/>
      <c r="Q17" s="427" t="str">
        <f t="shared" si="2"/>
        <v/>
      </c>
      <c r="R17" s="290"/>
      <c r="S17" s="290"/>
      <c r="T17" s="162"/>
      <c r="U17" s="162"/>
      <c r="V17" s="162"/>
      <c r="W17" s="162"/>
      <c r="X17" s="162"/>
      <c r="Y17" s="162"/>
      <c r="Z17" s="314" t="str">
        <f t="shared" si="5"/>
        <v/>
      </c>
      <c r="AA17" s="314" t="str">
        <f t="shared" si="5"/>
        <v/>
      </c>
      <c r="AB17" s="313" t="str">
        <f t="shared" si="3"/>
        <v/>
      </c>
      <c r="AC17" s="162"/>
      <c r="AD17" s="162"/>
      <c r="AE17" s="183" t="str">
        <f t="shared" si="4"/>
        <v/>
      </c>
      <c r="AF17" s="161"/>
      <c r="AG17" s="161"/>
      <c r="AH17" s="127"/>
      <c r="AI17" s="161"/>
      <c r="AJ17" s="161"/>
      <c r="AK17" s="298"/>
      <c r="AL17" s="318"/>
      <c r="AM17" s="240"/>
      <c r="AN17" s="240"/>
      <c r="AO17" s="167"/>
      <c r="AP17" s="321"/>
      <c r="AQ17" s="321"/>
      <c r="AR17" s="321"/>
      <c r="AS17" s="311"/>
      <c r="AT17" s="169"/>
      <c r="AU17" s="170"/>
      <c r="AV17" s="195"/>
      <c r="AW17" s="305"/>
      <c r="AX17" s="171"/>
      <c r="AY17" s="306"/>
      <c r="AZ17" s="331"/>
      <c r="BA17" s="332"/>
      <c r="BB17" s="332"/>
      <c r="BC17" s="326"/>
      <c r="BD17" s="326"/>
      <c r="BE17" s="326"/>
      <c r="BF17" s="326"/>
      <c r="BG17" s="167"/>
      <c r="BH17" s="240"/>
      <c r="BI17" s="240"/>
      <c r="BJ17" s="240"/>
      <c r="BK17" s="240"/>
      <c r="BL17" s="323"/>
      <c r="BM17" s="168"/>
      <c r="BN17" s="167"/>
      <c r="BO17" s="167"/>
      <c r="BP17" s="195"/>
      <c r="BQ17" s="438"/>
      <c r="BR17" s="435"/>
      <c r="BS17" s="436"/>
      <c r="BT17" s="436"/>
      <c r="BU17" s="437"/>
    </row>
    <row r="18" spans="1:73" s="42" customFormat="1" ht="24.95" customHeight="1" x14ac:dyDescent="0.25">
      <c r="A18" s="226" t="s">
        <v>52</v>
      </c>
      <c r="B18" s="227">
        <v>10</v>
      </c>
      <c r="C18" s="167">
        <v>20</v>
      </c>
      <c r="D18" s="167"/>
      <c r="E18" s="162"/>
      <c r="F18" s="162"/>
      <c r="G18" s="161"/>
      <c r="H18" s="161"/>
      <c r="I18" s="290"/>
      <c r="J18" s="290"/>
      <c r="K18" s="427" t="str">
        <f t="shared" si="0"/>
        <v/>
      </c>
      <c r="L18" s="290"/>
      <c r="M18" s="290"/>
      <c r="N18" s="427" t="str">
        <f t="shared" si="1"/>
        <v/>
      </c>
      <c r="O18" s="290"/>
      <c r="P18" s="290"/>
      <c r="Q18" s="427" t="str">
        <f t="shared" si="2"/>
        <v/>
      </c>
      <c r="R18" s="290"/>
      <c r="S18" s="290"/>
      <c r="T18" s="162"/>
      <c r="U18" s="162"/>
      <c r="V18" s="162"/>
      <c r="W18" s="162"/>
      <c r="X18" s="162"/>
      <c r="Y18" s="162"/>
      <c r="Z18" s="314" t="str">
        <f t="shared" si="5"/>
        <v/>
      </c>
      <c r="AA18" s="314" t="str">
        <f t="shared" si="5"/>
        <v/>
      </c>
      <c r="AB18" s="313" t="str">
        <f t="shared" si="3"/>
        <v/>
      </c>
      <c r="AC18" s="162"/>
      <c r="AD18" s="162"/>
      <c r="AE18" s="183" t="str">
        <f t="shared" si="4"/>
        <v/>
      </c>
      <c r="AF18" s="161"/>
      <c r="AG18" s="161"/>
      <c r="AH18" s="127"/>
      <c r="AI18" s="161"/>
      <c r="AJ18" s="161"/>
      <c r="AK18" s="298"/>
      <c r="AL18" s="318"/>
      <c r="AM18" s="240"/>
      <c r="AN18" s="240"/>
      <c r="AO18" s="167"/>
      <c r="AP18" s="321"/>
      <c r="AQ18" s="321"/>
      <c r="AR18" s="321"/>
      <c r="AS18" s="311"/>
      <c r="AT18" s="169"/>
      <c r="AU18" s="170"/>
      <c r="AV18" s="195"/>
      <c r="AW18" s="305"/>
      <c r="AX18" s="171"/>
      <c r="AY18" s="306"/>
      <c r="AZ18" s="331"/>
      <c r="BA18" s="332"/>
      <c r="BB18" s="332"/>
      <c r="BC18" s="326"/>
      <c r="BD18" s="326"/>
      <c r="BE18" s="326"/>
      <c r="BF18" s="326"/>
      <c r="BG18" s="167"/>
      <c r="BH18" s="240"/>
      <c r="BI18" s="240"/>
      <c r="BJ18" s="240"/>
      <c r="BK18" s="240"/>
      <c r="BL18" s="323"/>
      <c r="BM18" s="168"/>
      <c r="BN18" s="167"/>
      <c r="BO18" s="167"/>
      <c r="BP18" s="195"/>
      <c r="BQ18" s="438"/>
      <c r="BR18" s="435"/>
      <c r="BS18" s="436"/>
      <c r="BT18" s="436"/>
      <c r="BU18" s="437"/>
    </row>
    <row r="19" spans="1:73" s="42" customFormat="1" ht="24.95" customHeight="1" x14ac:dyDescent="0.25">
      <c r="A19" s="226" t="s">
        <v>53</v>
      </c>
      <c r="B19" s="227">
        <v>11</v>
      </c>
      <c r="C19" s="167">
        <v>13</v>
      </c>
      <c r="D19" s="167"/>
      <c r="E19" s="162"/>
      <c r="F19" s="162"/>
      <c r="G19" s="161"/>
      <c r="H19" s="161"/>
      <c r="I19" s="290"/>
      <c r="J19" s="290"/>
      <c r="K19" s="427" t="str">
        <f t="shared" si="0"/>
        <v/>
      </c>
      <c r="L19" s="290"/>
      <c r="M19" s="290"/>
      <c r="N19" s="427" t="str">
        <f t="shared" si="1"/>
        <v/>
      </c>
      <c r="O19" s="290"/>
      <c r="P19" s="290"/>
      <c r="Q19" s="427" t="str">
        <f t="shared" si="2"/>
        <v/>
      </c>
      <c r="R19" s="290"/>
      <c r="S19" s="290"/>
      <c r="T19" s="162"/>
      <c r="U19" s="162"/>
      <c r="V19" s="162"/>
      <c r="W19" s="162"/>
      <c r="X19" s="162"/>
      <c r="Y19" s="162"/>
      <c r="Z19" s="314" t="str">
        <f t="shared" si="5"/>
        <v/>
      </c>
      <c r="AA19" s="314" t="str">
        <f t="shared" si="5"/>
        <v/>
      </c>
      <c r="AB19" s="313" t="str">
        <f t="shared" si="3"/>
        <v/>
      </c>
      <c r="AC19" s="162"/>
      <c r="AD19" s="162"/>
      <c r="AE19" s="183" t="str">
        <f t="shared" si="4"/>
        <v/>
      </c>
      <c r="AF19" s="161"/>
      <c r="AG19" s="161"/>
      <c r="AH19" s="127"/>
      <c r="AI19" s="161"/>
      <c r="AJ19" s="161"/>
      <c r="AK19" s="298"/>
      <c r="AL19" s="318"/>
      <c r="AM19" s="240"/>
      <c r="AN19" s="240"/>
      <c r="AO19" s="167"/>
      <c r="AP19" s="321"/>
      <c r="AQ19" s="321"/>
      <c r="AR19" s="321"/>
      <c r="AS19" s="311"/>
      <c r="AT19" s="169"/>
      <c r="AU19" s="170"/>
      <c r="AV19" s="195"/>
      <c r="AW19" s="305"/>
      <c r="AX19" s="171"/>
      <c r="AY19" s="306"/>
      <c r="AZ19" s="331"/>
      <c r="BA19" s="332"/>
      <c r="BB19" s="332"/>
      <c r="BC19" s="326"/>
      <c r="BD19" s="326"/>
      <c r="BE19" s="326"/>
      <c r="BF19" s="326"/>
      <c r="BG19" s="167"/>
      <c r="BH19" s="240"/>
      <c r="BI19" s="240"/>
      <c r="BJ19" s="240"/>
      <c r="BK19" s="240"/>
      <c r="BL19" s="323"/>
      <c r="BM19" s="168"/>
      <c r="BN19" s="167"/>
      <c r="BO19" s="167"/>
      <c r="BP19" s="195"/>
      <c r="BQ19" s="438"/>
      <c r="BR19" s="435"/>
      <c r="BS19" s="436"/>
      <c r="BT19" s="436"/>
      <c r="BU19" s="437"/>
    </row>
    <row r="20" spans="1:73" s="42" customFormat="1" ht="24.95" customHeight="1" x14ac:dyDescent="0.25">
      <c r="A20" s="226" t="s">
        <v>47</v>
      </c>
      <c r="B20" s="227">
        <v>12</v>
      </c>
      <c r="C20" s="167">
        <v>11</v>
      </c>
      <c r="D20" s="167"/>
      <c r="E20" s="162">
        <v>5.65</v>
      </c>
      <c r="F20" s="162">
        <v>7.24</v>
      </c>
      <c r="G20" s="161">
        <v>2010</v>
      </c>
      <c r="H20" s="161">
        <v>1609</v>
      </c>
      <c r="I20" s="290">
        <v>1377</v>
      </c>
      <c r="J20" s="290">
        <v>33</v>
      </c>
      <c r="K20" s="427">
        <f t="shared" si="0"/>
        <v>97.60348583877996</v>
      </c>
      <c r="L20" s="290">
        <v>2441</v>
      </c>
      <c r="M20" s="290">
        <v>2</v>
      </c>
      <c r="N20" s="427">
        <f t="shared" si="1"/>
        <v>99.918066366243337</v>
      </c>
      <c r="O20" s="290">
        <v>5424</v>
      </c>
      <c r="P20" s="290">
        <v>186</v>
      </c>
      <c r="Q20" s="427">
        <f t="shared" si="2"/>
        <v>96.570796460176993</v>
      </c>
      <c r="R20" s="290"/>
      <c r="S20" s="290"/>
      <c r="T20" s="162"/>
      <c r="U20" s="162"/>
      <c r="V20" s="162"/>
      <c r="W20" s="162"/>
      <c r="X20" s="162"/>
      <c r="Y20" s="162"/>
      <c r="Z20" s="314" t="str">
        <f t="shared" si="5"/>
        <v/>
      </c>
      <c r="AA20" s="314" t="str">
        <f t="shared" si="5"/>
        <v/>
      </c>
      <c r="AB20" s="313" t="str">
        <f t="shared" si="3"/>
        <v/>
      </c>
      <c r="AC20" s="162"/>
      <c r="AD20" s="162"/>
      <c r="AE20" s="183" t="str">
        <f t="shared" si="4"/>
        <v/>
      </c>
      <c r="AF20" s="161"/>
      <c r="AG20" s="161"/>
      <c r="AH20" s="127" t="s">
        <v>214</v>
      </c>
      <c r="AI20" s="161" t="s">
        <v>215</v>
      </c>
      <c r="AJ20" s="161" t="s">
        <v>216</v>
      </c>
      <c r="AK20" s="298" t="s">
        <v>216</v>
      </c>
      <c r="AL20" s="318"/>
      <c r="AM20" s="240"/>
      <c r="AN20" s="240"/>
      <c r="AO20" s="167"/>
      <c r="AP20" s="321"/>
      <c r="AQ20" s="321">
        <v>312</v>
      </c>
      <c r="AR20" s="321">
        <v>322</v>
      </c>
      <c r="AS20" s="311"/>
      <c r="AT20" s="169"/>
      <c r="AU20" s="170"/>
      <c r="AV20" s="195"/>
      <c r="AW20" s="305"/>
      <c r="AX20" s="171"/>
      <c r="AY20" s="306"/>
      <c r="AZ20" s="331"/>
      <c r="BA20" s="332"/>
      <c r="BB20" s="332"/>
      <c r="BC20" s="326"/>
      <c r="BD20" s="326"/>
      <c r="BE20" s="326"/>
      <c r="BF20" s="326"/>
      <c r="BG20" s="167"/>
      <c r="BH20" s="240"/>
      <c r="BI20" s="240"/>
      <c r="BJ20" s="240"/>
      <c r="BK20" s="240"/>
      <c r="BL20" s="323"/>
      <c r="BM20" s="168"/>
      <c r="BN20" s="167"/>
      <c r="BO20" s="167"/>
      <c r="BP20" s="195"/>
      <c r="BQ20" s="438"/>
      <c r="BR20" s="435"/>
      <c r="BS20" s="436"/>
      <c r="BT20" s="436"/>
      <c r="BU20" s="437"/>
    </row>
    <row r="21" spans="1:73" s="42" customFormat="1" ht="24.95" customHeight="1" x14ac:dyDescent="0.25">
      <c r="A21" s="226" t="s">
        <v>48</v>
      </c>
      <c r="B21" s="227">
        <v>13</v>
      </c>
      <c r="C21" s="167">
        <v>11</v>
      </c>
      <c r="D21" s="167"/>
      <c r="E21" s="162">
        <v>6.96</v>
      </c>
      <c r="F21" s="162">
        <v>7.22</v>
      </c>
      <c r="G21" s="161">
        <v>1720</v>
      </c>
      <c r="H21" s="161">
        <v>1543</v>
      </c>
      <c r="I21" s="290">
        <v>510</v>
      </c>
      <c r="J21" s="290">
        <v>33</v>
      </c>
      <c r="K21" s="427">
        <f t="shared" si="0"/>
        <v>93.529411764705884</v>
      </c>
      <c r="L21" s="290">
        <v>826</v>
      </c>
      <c r="M21" s="290">
        <v>31</v>
      </c>
      <c r="N21" s="427">
        <f t="shared" si="1"/>
        <v>96.246973365617436</v>
      </c>
      <c r="O21" s="290">
        <v>1651</v>
      </c>
      <c r="P21" s="290">
        <v>185</v>
      </c>
      <c r="Q21" s="427">
        <f t="shared" si="2"/>
        <v>88.794669897032094</v>
      </c>
      <c r="R21" s="290"/>
      <c r="S21" s="290"/>
      <c r="T21" s="162"/>
      <c r="U21" s="162"/>
      <c r="V21" s="162"/>
      <c r="W21" s="162"/>
      <c r="X21" s="162"/>
      <c r="Y21" s="162"/>
      <c r="Z21" s="314" t="str">
        <f t="shared" si="5"/>
        <v/>
      </c>
      <c r="AA21" s="314" t="str">
        <f t="shared" si="5"/>
        <v/>
      </c>
      <c r="AB21" s="313" t="str">
        <f t="shared" si="3"/>
        <v/>
      </c>
      <c r="AC21" s="162"/>
      <c r="AD21" s="162"/>
      <c r="AE21" s="183" t="str">
        <f t="shared" si="4"/>
        <v/>
      </c>
      <c r="AF21" s="161"/>
      <c r="AG21" s="161"/>
      <c r="AH21" s="127" t="s">
        <v>214</v>
      </c>
      <c r="AI21" s="161" t="s">
        <v>215</v>
      </c>
      <c r="AJ21" s="161" t="s">
        <v>216</v>
      </c>
      <c r="AK21" s="298" t="s">
        <v>216</v>
      </c>
      <c r="AL21" s="318"/>
      <c r="AM21" s="240"/>
      <c r="AN21" s="240"/>
      <c r="AO21" s="167"/>
      <c r="AP21" s="321"/>
      <c r="AQ21" s="321">
        <v>294</v>
      </c>
      <c r="AR21" s="321">
        <v>470</v>
      </c>
      <c r="AS21" s="311"/>
      <c r="AT21" s="169"/>
      <c r="AU21" s="170"/>
      <c r="AV21" s="195"/>
      <c r="AW21" s="305"/>
      <c r="AX21" s="171"/>
      <c r="AY21" s="306"/>
      <c r="AZ21" s="331"/>
      <c r="BA21" s="332"/>
      <c r="BB21" s="332"/>
      <c r="BC21" s="326"/>
      <c r="BD21" s="326"/>
      <c r="BE21" s="326"/>
      <c r="BF21" s="326"/>
      <c r="BG21" s="167"/>
      <c r="BH21" s="240"/>
      <c r="BI21" s="240"/>
      <c r="BJ21" s="240"/>
      <c r="BK21" s="240"/>
      <c r="BL21" s="323"/>
      <c r="BM21" s="168"/>
      <c r="BN21" s="167"/>
      <c r="BO21" s="167"/>
      <c r="BP21" s="195"/>
      <c r="BQ21" s="438"/>
      <c r="BR21" s="435"/>
      <c r="BS21" s="436"/>
      <c r="BT21" s="436"/>
      <c r="BU21" s="437"/>
    </row>
    <row r="22" spans="1:73" s="42" customFormat="1" ht="24.95" customHeight="1" x14ac:dyDescent="0.25">
      <c r="A22" s="226" t="s">
        <v>49</v>
      </c>
      <c r="B22" s="227">
        <v>14</v>
      </c>
      <c r="C22" s="167">
        <v>12</v>
      </c>
      <c r="D22" s="167"/>
      <c r="E22" s="162"/>
      <c r="F22" s="162"/>
      <c r="G22" s="161"/>
      <c r="H22" s="161"/>
      <c r="I22" s="290"/>
      <c r="J22" s="290"/>
      <c r="K22" s="427" t="str">
        <f t="shared" si="0"/>
        <v/>
      </c>
      <c r="L22" s="290"/>
      <c r="M22" s="290"/>
      <c r="N22" s="427" t="str">
        <f t="shared" si="1"/>
        <v/>
      </c>
      <c r="O22" s="290"/>
      <c r="P22" s="290"/>
      <c r="Q22" s="427" t="str">
        <f t="shared" si="2"/>
        <v/>
      </c>
      <c r="R22" s="290"/>
      <c r="S22" s="290"/>
      <c r="T22" s="162"/>
      <c r="U22" s="162"/>
      <c r="V22" s="162"/>
      <c r="W22" s="162"/>
      <c r="X22" s="162"/>
      <c r="Y22" s="162"/>
      <c r="Z22" s="314" t="str">
        <f t="shared" si="5"/>
        <v/>
      </c>
      <c r="AA22" s="314" t="str">
        <f t="shared" si="5"/>
        <v/>
      </c>
      <c r="AB22" s="313" t="str">
        <f t="shared" si="3"/>
        <v/>
      </c>
      <c r="AC22" s="162"/>
      <c r="AD22" s="162"/>
      <c r="AE22" s="183" t="str">
        <f t="shared" si="4"/>
        <v/>
      </c>
      <c r="AF22" s="161"/>
      <c r="AG22" s="161"/>
      <c r="AH22" s="127"/>
      <c r="AI22" s="161"/>
      <c r="AJ22" s="161"/>
      <c r="AK22" s="298"/>
      <c r="AL22" s="318"/>
      <c r="AM22" s="240"/>
      <c r="AN22" s="240"/>
      <c r="AO22" s="167"/>
      <c r="AP22" s="321"/>
      <c r="AQ22" s="321"/>
      <c r="AR22" s="321"/>
      <c r="AS22" s="311"/>
      <c r="AT22" s="169"/>
      <c r="AU22" s="170"/>
      <c r="AV22" s="195"/>
      <c r="AW22" s="305"/>
      <c r="AX22" s="171"/>
      <c r="AY22" s="306"/>
      <c r="AZ22" s="331"/>
      <c r="BA22" s="332"/>
      <c r="BB22" s="332"/>
      <c r="BC22" s="326"/>
      <c r="BD22" s="326"/>
      <c r="BE22" s="326"/>
      <c r="BF22" s="326"/>
      <c r="BG22" s="167"/>
      <c r="BH22" s="240"/>
      <c r="BI22" s="240"/>
      <c r="BJ22" s="240"/>
      <c r="BK22" s="240"/>
      <c r="BL22" s="323"/>
      <c r="BM22" s="168"/>
      <c r="BN22" s="167"/>
      <c r="BO22" s="167"/>
      <c r="BP22" s="195"/>
      <c r="BQ22" s="438"/>
      <c r="BR22" s="435"/>
      <c r="BS22" s="436"/>
      <c r="BT22" s="436"/>
      <c r="BU22" s="437"/>
    </row>
    <row r="23" spans="1:73" s="42" customFormat="1" ht="24.95" customHeight="1" x14ac:dyDescent="0.25">
      <c r="A23" s="226" t="s">
        <v>50</v>
      </c>
      <c r="B23" s="227">
        <v>15</v>
      </c>
      <c r="C23" s="167">
        <v>11</v>
      </c>
      <c r="D23" s="167"/>
      <c r="E23" s="162">
        <v>7.01</v>
      </c>
      <c r="F23" s="162">
        <v>7.15</v>
      </c>
      <c r="G23" s="161">
        <v>2008</v>
      </c>
      <c r="H23" s="161">
        <v>1534</v>
      </c>
      <c r="I23" s="290">
        <v>572</v>
      </c>
      <c r="J23" s="290">
        <v>28</v>
      </c>
      <c r="K23" s="427">
        <f t="shared" si="0"/>
        <v>95.104895104895107</v>
      </c>
      <c r="L23" s="290">
        <v>733</v>
      </c>
      <c r="M23" s="290">
        <v>27</v>
      </c>
      <c r="N23" s="427">
        <f t="shared" si="1"/>
        <v>96.316507503410648</v>
      </c>
      <c r="O23" s="290">
        <v>1467</v>
      </c>
      <c r="P23" s="290">
        <v>122</v>
      </c>
      <c r="Q23" s="427">
        <f t="shared" si="2"/>
        <v>91.683708248125427</v>
      </c>
      <c r="R23" s="290"/>
      <c r="S23" s="290"/>
      <c r="T23" s="162"/>
      <c r="U23" s="162"/>
      <c r="V23" s="162"/>
      <c r="W23" s="162"/>
      <c r="X23" s="162"/>
      <c r="Y23" s="162"/>
      <c r="Z23" s="314" t="str">
        <f t="shared" si="5"/>
        <v/>
      </c>
      <c r="AA23" s="314" t="str">
        <f t="shared" si="5"/>
        <v/>
      </c>
      <c r="AB23" s="313" t="str">
        <f t="shared" si="3"/>
        <v/>
      </c>
      <c r="AC23" s="162"/>
      <c r="AD23" s="162"/>
      <c r="AE23" s="183" t="str">
        <f t="shared" si="4"/>
        <v/>
      </c>
      <c r="AF23" s="161"/>
      <c r="AG23" s="161"/>
      <c r="AH23" s="127" t="s">
        <v>214</v>
      </c>
      <c r="AI23" s="161" t="s">
        <v>215</v>
      </c>
      <c r="AJ23" s="161" t="s">
        <v>216</v>
      </c>
      <c r="AK23" s="298" t="s">
        <v>216</v>
      </c>
      <c r="AL23" s="318"/>
      <c r="AM23" s="240"/>
      <c r="AN23" s="240"/>
      <c r="AO23" s="167"/>
      <c r="AP23" s="321"/>
      <c r="AQ23" s="321">
        <v>298</v>
      </c>
      <c r="AR23" s="321">
        <v>436</v>
      </c>
      <c r="AS23" s="311"/>
      <c r="AT23" s="169"/>
      <c r="AU23" s="170"/>
      <c r="AV23" s="195"/>
      <c r="AW23" s="305"/>
      <c r="AX23" s="171"/>
      <c r="AY23" s="306"/>
      <c r="AZ23" s="331"/>
      <c r="BA23" s="332"/>
      <c r="BB23" s="332"/>
      <c r="BC23" s="326"/>
      <c r="BD23" s="326"/>
      <c r="BE23" s="326"/>
      <c r="BF23" s="326"/>
      <c r="BG23" s="167"/>
      <c r="BH23" s="240"/>
      <c r="BI23" s="240"/>
      <c r="BJ23" s="240"/>
      <c r="BK23" s="240"/>
      <c r="BL23" s="323"/>
      <c r="BM23" s="168"/>
      <c r="BN23" s="167"/>
      <c r="BO23" s="167"/>
      <c r="BP23" s="195"/>
      <c r="BQ23" s="438"/>
      <c r="BR23" s="435"/>
      <c r="BS23" s="436"/>
      <c r="BT23" s="436"/>
      <c r="BU23" s="437"/>
    </row>
    <row r="24" spans="1:73" s="42" customFormat="1" ht="24.95" customHeight="1" x14ac:dyDescent="0.25">
      <c r="A24" s="226" t="s">
        <v>51</v>
      </c>
      <c r="B24" s="227">
        <v>16</v>
      </c>
      <c r="C24" s="167">
        <v>13</v>
      </c>
      <c r="D24" s="167"/>
      <c r="E24" s="162"/>
      <c r="F24" s="162"/>
      <c r="G24" s="161"/>
      <c r="H24" s="161"/>
      <c r="I24" s="290"/>
      <c r="J24" s="290"/>
      <c r="K24" s="427" t="str">
        <f t="shared" si="0"/>
        <v/>
      </c>
      <c r="L24" s="290"/>
      <c r="M24" s="290"/>
      <c r="N24" s="427" t="str">
        <f t="shared" si="1"/>
        <v/>
      </c>
      <c r="O24" s="290"/>
      <c r="P24" s="290"/>
      <c r="Q24" s="427" t="str">
        <f t="shared" si="2"/>
        <v/>
      </c>
      <c r="R24" s="290"/>
      <c r="S24" s="290"/>
      <c r="T24" s="162"/>
      <c r="U24" s="162"/>
      <c r="V24" s="162"/>
      <c r="W24" s="162"/>
      <c r="X24" s="162"/>
      <c r="Y24" s="162"/>
      <c r="Z24" s="314" t="str">
        <f t="shared" si="5"/>
        <v/>
      </c>
      <c r="AA24" s="314" t="str">
        <f t="shared" si="5"/>
        <v/>
      </c>
      <c r="AB24" s="313" t="str">
        <f t="shared" si="3"/>
        <v/>
      </c>
      <c r="AC24" s="162"/>
      <c r="AD24" s="162"/>
      <c r="AE24" s="183" t="str">
        <f t="shared" si="4"/>
        <v/>
      </c>
      <c r="AF24" s="161"/>
      <c r="AG24" s="161"/>
      <c r="AH24" s="127"/>
      <c r="AI24" s="161"/>
      <c r="AJ24" s="161"/>
      <c r="AK24" s="298"/>
      <c r="AL24" s="318"/>
      <c r="AM24" s="240"/>
      <c r="AN24" s="240"/>
      <c r="AO24" s="167"/>
      <c r="AP24" s="321"/>
      <c r="AQ24" s="321"/>
      <c r="AR24" s="321"/>
      <c r="AS24" s="311"/>
      <c r="AT24" s="169"/>
      <c r="AU24" s="170"/>
      <c r="AV24" s="195"/>
      <c r="AW24" s="305"/>
      <c r="AX24" s="171"/>
      <c r="AY24" s="306"/>
      <c r="AZ24" s="331"/>
      <c r="BA24" s="332"/>
      <c r="BB24" s="332"/>
      <c r="BC24" s="326"/>
      <c r="BD24" s="326"/>
      <c r="BE24" s="326"/>
      <c r="BF24" s="326"/>
      <c r="BG24" s="167"/>
      <c r="BH24" s="240"/>
      <c r="BI24" s="240"/>
      <c r="BJ24" s="240"/>
      <c r="BK24" s="240"/>
      <c r="BL24" s="323"/>
      <c r="BM24" s="168"/>
      <c r="BN24" s="167"/>
      <c r="BO24" s="167"/>
      <c r="BP24" s="195"/>
      <c r="BQ24" s="438"/>
      <c r="BR24" s="435"/>
      <c r="BS24" s="436"/>
      <c r="BT24" s="436"/>
      <c r="BU24" s="437"/>
    </row>
    <row r="25" spans="1:73" s="42" customFormat="1" ht="24.95" customHeight="1" x14ac:dyDescent="0.25">
      <c r="A25" s="226" t="s">
        <v>52</v>
      </c>
      <c r="B25" s="227">
        <v>17</v>
      </c>
      <c r="C25" s="167">
        <v>13</v>
      </c>
      <c r="D25" s="167"/>
      <c r="E25" s="162"/>
      <c r="F25" s="162"/>
      <c r="G25" s="161"/>
      <c r="H25" s="161"/>
      <c r="I25" s="290"/>
      <c r="J25" s="290"/>
      <c r="K25" s="427" t="str">
        <f t="shared" si="0"/>
        <v/>
      </c>
      <c r="L25" s="290"/>
      <c r="M25" s="290"/>
      <c r="N25" s="427" t="str">
        <f t="shared" si="1"/>
        <v/>
      </c>
      <c r="O25" s="290"/>
      <c r="P25" s="290"/>
      <c r="Q25" s="427" t="str">
        <f t="shared" si="2"/>
        <v/>
      </c>
      <c r="R25" s="290"/>
      <c r="S25" s="290"/>
      <c r="T25" s="162"/>
      <c r="U25" s="162"/>
      <c r="V25" s="162"/>
      <c r="W25" s="162"/>
      <c r="X25" s="162"/>
      <c r="Y25" s="162"/>
      <c r="Z25" s="314" t="str">
        <f t="shared" si="5"/>
        <v/>
      </c>
      <c r="AA25" s="314" t="str">
        <f t="shared" si="5"/>
        <v/>
      </c>
      <c r="AB25" s="313" t="str">
        <f t="shared" si="3"/>
        <v/>
      </c>
      <c r="AC25" s="162"/>
      <c r="AD25" s="162"/>
      <c r="AE25" s="183" t="str">
        <f t="shared" si="4"/>
        <v/>
      </c>
      <c r="AF25" s="161"/>
      <c r="AG25" s="161"/>
      <c r="AH25" s="127"/>
      <c r="AI25" s="161"/>
      <c r="AJ25" s="161"/>
      <c r="AK25" s="298"/>
      <c r="AL25" s="318"/>
      <c r="AM25" s="240"/>
      <c r="AN25" s="240"/>
      <c r="AO25" s="167"/>
      <c r="AP25" s="321"/>
      <c r="AQ25" s="321"/>
      <c r="AR25" s="321"/>
      <c r="AS25" s="311"/>
      <c r="AT25" s="169"/>
      <c r="AU25" s="170"/>
      <c r="AV25" s="195"/>
      <c r="AW25" s="305"/>
      <c r="AX25" s="171"/>
      <c r="AY25" s="306"/>
      <c r="AZ25" s="331"/>
      <c r="BA25" s="332"/>
      <c r="BB25" s="332"/>
      <c r="BC25" s="326"/>
      <c r="BD25" s="326"/>
      <c r="BE25" s="326"/>
      <c r="BF25" s="326"/>
      <c r="BG25" s="167"/>
      <c r="BH25" s="240"/>
      <c r="BI25" s="240"/>
      <c r="BJ25" s="240"/>
      <c r="BK25" s="240"/>
      <c r="BL25" s="323"/>
      <c r="BM25" s="168"/>
      <c r="BN25" s="167"/>
      <c r="BO25" s="167"/>
      <c r="BP25" s="195"/>
      <c r="BQ25" s="438"/>
      <c r="BR25" s="435"/>
      <c r="BS25" s="436"/>
      <c r="BT25" s="436"/>
      <c r="BU25" s="437"/>
    </row>
    <row r="26" spans="1:73" s="42" customFormat="1" ht="24.95" customHeight="1" x14ac:dyDescent="0.25">
      <c r="A26" s="226" t="s">
        <v>53</v>
      </c>
      <c r="B26" s="227">
        <v>18</v>
      </c>
      <c r="C26" s="167">
        <v>10</v>
      </c>
      <c r="D26" s="167"/>
      <c r="E26" s="162"/>
      <c r="F26" s="162"/>
      <c r="G26" s="161"/>
      <c r="H26" s="161"/>
      <c r="I26" s="290"/>
      <c r="J26" s="290"/>
      <c r="K26" s="427" t="str">
        <f t="shared" si="0"/>
        <v/>
      </c>
      <c r="L26" s="290"/>
      <c r="M26" s="290"/>
      <c r="N26" s="427" t="str">
        <f t="shared" si="1"/>
        <v/>
      </c>
      <c r="O26" s="290"/>
      <c r="P26" s="290"/>
      <c r="Q26" s="427" t="str">
        <f t="shared" si="2"/>
        <v/>
      </c>
      <c r="R26" s="290"/>
      <c r="S26" s="290"/>
      <c r="T26" s="162"/>
      <c r="U26" s="162"/>
      <c r="V26" s="162"/>
      <c r="W26" s="162"/>
      <c r="X26" s="162"/>
      <c r="Y26" s="162"/>
      <c r="Z26" s="314" t="str">
        <f t="shared" si="5"/>
        <v/>
      </c>
      <c r="AA26" s="314" t="str">
        <f t="shared" si="5"/>
        <v/>
      </c>
      <c r="AB26" s="313" t="str">
        <f t="shared" si="3"/>
        <v/>
      </c>
      <c r="AC26" s="162"/>
      <c r="AD26" s="162"/>
      <c r="AE26" s="183" t="str">
        <f t="shared" si="4"/>
        <v/>
      </c>
      <c r="AF26" s="161"/>
      <c r="AG26" s="161"/>
      <c r="AH26" s="127"/>
      <c r="AI26" s="161"/>
      <c r="AJ26" s="161"/>
      <c r="AK26" s="298"/>
      <c r="AL26" s="318"/>
      <c r="AM26" s="240"/>
      <c r="AN26" s="240"/>
      <c r="AO26" s="167"/>
      <c r="AP26" s="321"/>
      <c r="AQ26" s="321"/>
      <c r="AR26" s="321"/>
      <c r="AS26" s="311"/>
      <c r="AT26" s="169"/>
      <c r="AU26" s="170"/>
      <c r="AV26" s="195"/>
      <c r="AW26" s="305">
        <v>15</v>
      </c>
      <c r="AX26" s="171"/>
      <c r="AY26" s="306"/>
      <c r="AZ26" s="331"/>
      <c r="BA26" s="332"/>
      <c r="BB26" s="332"/>
      <c r="BC26" s="326"/>
      <c r="BD26" s="326"/>
      <c r="BE26" s="326"/>
      <c r="BF26" s="326"/>
      <c r="BG26" s="167"/>
      <c r="BH26" s="240"/>
      <c r="BI26" s="240"/>
      <c r="BJ26" s="240"/>
      <c r="BK26" s="240"/>
      <c r="BL26" s="323"/>
      <c r="BM26" s="168"/>
      <c r="BN26" s="167"/>
      <c r="BO26" s="167"/>
      <c r="BP26" s="195"/>
      <c r="BQ26" s="438"/>
      <c r="BR26" s="435"/>
      <c r="BS26" s="436"/>
      <c r="BT26" s="436"/>
      <c r="BU26" s="437"/>
    </row>
    <row r="27" spans="1:73" s="42" customFormat="1" ht="24.95" customHeight="1" x14ac:dyDescent="0.25">
      <c r="A27" s="226" t="s">
        <v>47</v>
      </c>
      <c r="B27" s="227">
        <v>19</v>
      </c>
      <c r="C27" s="167">
        <v>12</v>
      </c>
      <c r="D27" s="167"/>
      <c r="E27" s="162">
        <v>6.99</v>
      </c>
      <c r="F27" s="162">
        <v>7.29</v>
      </c>
      <c r="G27" s="161">
        <v>1882</v>
      </c>
      <c r="H27" s="161">
        <v>1520</v>
      </c>
      <c r="I27" s="290">
        <v>576</v>
      </c>
      <c r="J27" s="290">
        <v>69</v>
      </c>
      <c r="K27" s="427">
        <f t="shared" si="0"/>
        <v>88.020833333333343</v>
      </c>
      <c r="L27" s="290">
        <v>979</v>
      </c>
      <c r="M27" s="290">
        <v>33</v>
      </c>
      <c r="N27" s="427">
        <f t="shared" si="1"/>
        <v>96.629213483146074</v>
      </c>
      <c r="O27" s="290">
        <v>1957</v>
      </c>
      <c r="P27" s="290">
        <v>214</v>
      </c>
      <c r="Q27" s="427">
        <f t="shared" si="2"/>
        <v>89.064895247828318</v>
      </c>
      <c r="R27" s="290"/>
      <c r="S27" s="290"/>
      <c r="T27" s="162"/>
      <c r="U27" s="162"/>
      <c r="V27" s="162"/>
      <c r="W27" s="162"/>
      <c r="X27" s="162"/>
      <c r="Y27" s="162"/>
      <c r="Z27" s="314" t="str">
        <f t="shared" si="5"/>
        <v/>
      </c>
      <c r="AA27" s="314" t="str">
        <f t="shared" si="5"/>
        <v/>
      </c>
      <c r="AB27" s="313" t="str">
        <f t="shared" si="3"/>
        <v/>
      </c>
      <c r="AC27" s="162">
        <v>13.6</v>
      </c>
      <c r="AD27" s="162">
        <v>6.5</v>
      </c>
      <c r="AE27" s="183">
        <f t="shared" si="4"/>
        <v>52.205882352941181</v>
      </c>
      <c r="AF27" s="161"/>
      <c r="AG27" s="161"/>
      <c r="AH27" s="127" t="s">
        <v>214</v>
      </c>
      <c r="AI27" s="161" t="s">
        <v>215</v>
      </c>
      <c r="AJ27" s="161" t="s">
        <v>216</v>
      </c>
      <c r="AK27" s="298" t="s">
        <v>216</v>
      </c>
      <c r="AL27" s="318"/>
      <c r="AM27" s="240"/>
      <c r="AN27" s="240"/>
      <c r="AO27" s="167"/>
      <c r="AP27" s="321"/>
      <c r="AQ27" s="321">
        <v>554</v>
      </c>
      <c r="AR27" s="321">
        <v>170</v>
      </c>
      <c r="AS27" s="311"/>
      <c r="AT27" s="169"/>
      <c r="AU27" s="170"/>
      <c r="AV27" s="195"/>
      <c r="AW27" s="305"/>
      <c r="AX27" s="171"/>
      <c r="AY27" s="306"/>
      <c r="AZ27" s="331"/>
      <c r="BA27" s="332"/>
      <c r="BB27" s="332"/>
      <c r="BC27" s="326"/>
      <c r="BD27" s="326"/>
      <c r="BE27" s="326"/>
      <c r="BF27" s="326"/>
      <c r="BG27" s="167"/>
      <c r="BH27" s="240"/>
      <c r="BI27" s="240"/>
      <c r="BJ27" s="240"/>
      <c r="BK27" s="240"/>
      <c r="BL27" s="323"/>
      <c r="BM27" s="168"/>
      <c r="BN27" s="167"/>
      <c r="BO27" s="167"/>
      <c r="BP27" s="195"/>
      <c r="BQ27" s="438"/>
      <c r="BR27" s="435"/>
      <c r="BS27" s="436"/>
      <c r="BT27" s="436"/>
      <c r="BU27" s="437"/>
    </row>
    <row r="28" spans="1:73" s="42" customFormat="1" ht="24.95" customHeight="1" x14ac:dyDescent="0.25">
      <c r="A28" s="226" t="s">
        <v>48</v>
      </c>
      <c r="B28" s="227">
        <v>20</v>
      </c>
      <c r="C28" s="167">
        <v>10</v>
      </c>
      <c r="D28" s="167"/>
      <c r="E28" s="162"/>
      <c r="F28" s="162"/>
      <c r="G28" s="161"/>
      <c r="H28" s="161"/>
      <c r="I28" s="290"/>
      <c r="J28" s="290"/>
      <c r="K28" s="427" t="str">
        <f t="shared" si="0"/>
        <v/>
      </c>
      <c r="L28" s="290"/>
      <c r="M28" s="290"/>
      <c r="N28" s="427" t="str">
        <f t="shared" si="1"/>
        <v/>
      </c>
      <c r="O28" s="290"/>
      <c r="P28" s="290"/>
      <c r="Q28" s="427" t="str">
        <f t="shared" si="2"/>
        <v/>
      </c>
      <c r="R28" s="290"/>
      <c r="S28" s="290"/>
      <c r="T28" s="162"/>
      <c r="U28" s="162"/>
      <c r="V28" s="162"/>
      <c r="W28" s="162"/>
      <c r="X28" s="162"/>
      <c r="Y28" s="162"/>
      <c r="Z28" s="314" t="str">
        <f t="shared" si="5"/>
        <v/>
      </c>
      <c r="AA28" s="314" t="str">
        <f t="shared" si="5"/>
        <v/>
      </c>
      <c r="AB28" s="313" t="str">
        <f t="shared" si="3"/>
        <v/>
      </c>
      <c r="AC28" s="162"/>
      <c r="AD28" s="162"/>
      <c r="AE28" s="183" t="str">
        <f t="shared" si="4"/>
        <v/>
      </c>
      <c r="AF28" s="161"/>
      <c r="AG28" s="161"/>
      <c r="AH28" s="127"/>
      <c r="AI28" s="161"/>
      <c r="AJ28" s="161"/>
      <c r="AK28" s="298"/>
      <c r="AL28" s="318"/>
      <c r="AM28" s="240"/>
      <c r="AN28" s="240"/>
      <c r="AO28" s="167"/>
      <c r="AP28" s="321"/>
      <c r="AQ28" s="321"/>
      <c r="AR28" s="321"/>
      <c r="AS28" s="311"/>
      <c r="AT28" s="169"/>
      <c r="AU28" s="170"/>
      <c r="AV28" s="195"/>
      <c r="AW28" s="305"/>
      <c r="AX28" s="171"/>
      <c r="AY28" s="306"/>
      <c r="AZ28" s="331"/>
      <c r="BA28" s="332"/>
      <c r="BB28" s="332">
        <v>3.47</v>
      </c>
      <c r="BC28" s="326">
        <v>8</v>
      </c>
      <c r="BD28" s="326">
        <v>3.47</v>
      </c>
      <c r="BE28" s="326">
        <v>81.3</v>
      </c>
      <c r="BF28" s="326"/>
      <c r="BG28" s="167"/>
      <c r="BH28" s="240"/>
      <c r="BI28" s="240"/>
      <c r="BJ28" s="240"/>
      <c r="BK28" s="240"/>
      <c r="BL28" s="323"/>
      <c r="BM28" s="168"/>
      <c r="BN28" s="167"/>
      <c r="BO28" s="167"/>
      <c r="BP28" s="195"/>
      <c r="BQ28" s="438"/>
      <c r="BR28" s="435">
        <v>8</v>
      </c>
      <c r="BS28" s="436"/>
      <c r="BT28" s="436">
        <v>3.47</v>
      </c>
      <c r="BU28" s="437">
        <v>81.3</v>
      </c>
    </row>
    <row r="29" spans="1:73" s="42" customFormat="1" ht="24.95" customHeight="1" x14ac:dyDescent="0.25">
      <c r="A29" s="226" t="s">
        <v>49</v>
      </c>
      <c r="B29" s="227">
        <v>21</v>
      </c>
      <c r="C29" s="167">
        <v>12</v>
      </c>
      <c r="D29" s="167"/>
      <c r="E29" s="162"/>
      <c r="F29" s="162"/>
      <c r="G29" s="161"/>
      <c r="H29" s="161"/>
      <c r="I29" s="290"/>
      <c r="J29" s="290"/>
      <c r="K29" s="427" t="str">
        <f t="shared" si="0"/>
        <v/>
      </c>
      <c r="L29" s="290"/>
      <c r="M29" s="290"/>
      <c r="N29" s="427" t="str">
        <f t="shared" si="1"/>
        <v/>
      </c>
      <c r="O29" s="290"/>
      <c r="P29" s="290"/>
      <c r="Q29" s="427" t="str">
        <f t="shared" si="2"/>
        <v/>
      </c>
      <c r="R29" s="290"/>
      <c r="S29" s="290"/>
      <c r="T29" s="162"/>
      <c r="U29" s="162"/>
      <c r="V29" s="162"/>
      <c r="W29" s="162"/>
      <c r="X29" s="162"/>
      <c r="Y29" s="162"/>
      <c r="Z29" s="314" t="str">
        <f t="shared" si="5"/>
        <v/>
      </c>
      <c r="AA29" s="314" t="str">
        <f t="shared" si="5"/>
        <v/>
      </c>
      <c r="AB29" s="313" t="str">
        <f t="shared" si="3"/>
        <v/>
      </c>
      <c r="AC29" s="162"/>
      <c r="AD29" s="162"/>
      <c r="AE29" s="183" t="str">
        <f t="shared" si="4"/>
        <v/>
      </c>
      <c r="AF29" s="161"/>
      <c r="AG29" s="161"/>
      <c r="AH29" s="127"/>
      <c r="AI29" s="161"/>
      <c r="AJ29" s="161"/>
      <c r="AK29" s="298"/>
      <c r="AL29" s="318"/>
      <c r="AM29" s="240"/>
      <c r="AN29" s="240"/>
      <c r="AO29" s="167"/>
      <c r="AP29" s="321"/>
      <c r="AQ29" s="321"/>
      <c r="AR29" s="321"/>
      <c r="AS29" s="311"/>
      <c r="AT29" s="169"/>
      <c r="AU29" s="170"/>
      <c r="AV29" s="195"/>
      <c r="AW29" s="305"/>
      <c r="AX29" s="171"/>
      <c r="AY29" s="306"/>
      <c r="AZ29" s="331"/>
      <c r="BA29" s="332"/>
      <c r="BB29" s="332"/>
      <c r="BC29" s="326"/>
      <c r="BD29" s="326"/>
      <c r="BE29" s="326"/>
      <c r="BF29" s="326"/>
      <c r="BG29" s="167"/>
      <c r="BH29" s="240"/>
      <c r="BI29" s="240"/>
      <c r="BJ29" s="240"/>
      <c r="BK29" s="240"/>
      <c r="BL29" s="323"/>
      <c r="BM29" s="168"/>
      <c r="BN29" s="167"/>
      <c r="BO29" s="167"/>
      <c r="BP29" s="195"/>
      <c r="BQ29" s="438"/>
      <c r="BR29" s="435"/>
      <c r="BS29" s="436"/>
      <c r="BT29" s="436" t="s">
        <v>213</v>
      </c>
      <c r="BU29" s="437" t="s">
        <v>213</v>
      </c>
    </row>
    <row r="30" spans="1:73" s="42" customFormat="1" ht="24.95" customHeight="1" x14ac:dyDescent="0.25">
      <c r="A30" s="226" t="s">
        <v>50</v>
      </c>
      <c r="B30" s="227">
        <v>22</v>
      </c>
      <c r="C30" s="167">
        <v>11</v>
      </c>
      <c r="D30" s="167"/>
      <c r="E30" s="162">
        <v>6.84</v>
      </c>
      <c r="F30" s="162">
        <v>7.13</v>
      </c>
      <c r="G30" s="161">
        <v>1774</v>
      </c>
      <c r="H30" s="161">
        <v>1593</v>
      </c>
      <c r="I30" s="290">
        <v>580</v>
      </c>
      <c r="J30" s="290">
        <v>31</v>
      </c>
      <c r="K30" s="427">
        <f t="shared" si="0"/>
        <v>94.655172413793096</v>
      </c>
      <c r="L30" s="290">
        <v>744</v>
      </c>
      <c r="M30" s="290">
        <v>29</v>
      </c>
      <c r="N30" s="427">
        <f t="shared" si="1"/>
        <v>96.102150537634415</v>
      </c>
      <c r="O30" s="290">
        <v>1487</v>
      </c>
      <c r="P30" s="290">
        <v>129</v>
      </c>
      <c r="Q30" s="427">
        <f t="shared" si="2"/>
        <v>91.324815063887016</v>
      </c>
      <c r="R30" s="290"/>
      <c r="S30" s="290"/>
      <c r="T30" s="162"/>
      <c r="U30" s="162"/>
      <c r="V30" s="162"/>
      <c r="W30" s="162"/>
      <c r="X30" s="162"/>
      <c r="Y30" s="162"/>
      <c r="Z30" s="314" t="str">
        <f t="shared" si="5"/>
        <v/>
      </c>
      <c r="AA30" s="314" t="str">
        <f t="shared" si="5"/>
        <v/>
      </c>
      <c r="AB30" s="313" t="str">
        <f t="shared" si="3"/>
        <v/>
      </c>
      <c r="AC30" s="162"/>
      <c r="AD30" s="162"/>
      <c r="AE30" s="183" t="str">
        <f t="shared" si="4"/>
        <v/>
      </c>
      <c r="AF30" s="161"/>
      <c r="AG30" s="161"/>
      <c r="AH30" s="127" t="s">
        <v>214</v>
      </c>
      <c r="AI30" s="161" t="s">
        <v>215</v>
      </c>
      <c r="AJ30" s="161" t="s">
        <v>216</v>
      </c>
      <c r="AK30" s="298" t="s">
        <v>216</v>
      </c>
      <c r="AL30" s="318"/>
      <c r="AM30" s="240"/>
      <c r="AN30" s="240"/>
      <c r="AO30" s="167"/>
      <c r="AP30" s="321"/>
      <c r="AQ30" s="321">
        <v>444</v>
      </c>
      <c r="AR30" s="321">
        <v>310</v>
      </c>
      <c r="AS30" s="311"/>
      <c r="AT30" s="169"/>
      <c r="AU30" s="170"/>
      <c r="AV30" s="195"/>
      <c r="AW30" s="305"/>
      <c r="AX30" s="171"/>
      <c r="AY30" s="306"/>
      <c r="AZ30" s="331"/>
      <c r="BA30" s="332"/>
      <c r="BB30" s="332"/>
      <c r="BC30" s="326"/>
      <c r="BD30" s="326"/>
      <c r="BE30" s="326"/>
      <c r="BF30" s="326"/>
      <c r="BG30" s="167"/>
      <c r="BH30" s="240"/>
      <c r="BI30" s="240"/>
      <c r="BJ30" s="240"/>
      <c r="BK30" s="240"/>
      <c r="BL30" s="323"/>
      <c r="BM30" s="168"/>
      <c r="BN30" s="167"/>
      <c r="BO30" s="167"/>
      <c r="BP30" s="195"/>
      <c r="BQ30" s="438"/>
      <c r="BR30" s="435"/>
      <c r="BS30" s="436"/>
      <c r="BT30" s="436" t="s">
        <v>213</v>
      </c>
      <c r="BU30" s="437" t="s">
        <v>213</v>
      </c>
    </row>
    <row r="31" spans="1:73" s="42" customFormat="1" ht="24.95" customHeight="1" x14ac:dyDescent="0.25">
      <c r="A31" s="226" t="s">
        <v>51</v>
      </c>
      <c r="B31" s="227">
        <v>23</v>
      </c>
      <c r="C31" s="167">
        <v>12</v>
      </c>
      <c r="D31" s="167"/>
      <c r="E31" s="162"/>
      <c r="F31" s="162"/>
      <c r="G31" s="161"/>
      <c r="H31" s="161"/>
      <c r="I31" s="290"/>
      <c r="J31" s="290"/>
      <c r="K31" s="427" t="str">
        <f t="shared" si="0"/>
        <v/>
      </c>
      <c r="L31" s="290"/>
      <c r="M31" s="290"/>
      <c r="N31" s="427" t="str">
        <f t="shared" si="1"/>
        <v/>
      </c>
      <c r="O31" s="290"/>
      <c r="P31" s="290"/>
      <c r="Q31" s="427" t="str">
        <f t="shared" si="2"/>
        <v/>
      </c>
      <c r="R31" s="290"/>
      <c r="S31" s="290"/>
      <c r="T31" s="162"/>
      <c r="U31" s="162"/>
      <c r="V31" s="162"/>
      <c r="W31" s="162"/>
      <c r="X31" s="162"/>
      <c r="Y31" s="162"/>
      <c r="Z31" s="314" t="str">
        <f t="shared" si="5"/>
        <v/>
      </c>
      <c r="AA31" s="314" t="str">
        <f t="shared" si="5"/>
        <v/>
      </c>
      <c r="AB31" s="313" t="str">
        <f t="shared" si="3"/>
        <v/>
      </c>
      <c r="AC31" s="162"/>
      <c r="AD31" s="162"/>
      <c r="AE31" s="183" t="str">
        <f t="shared" si="4"/>
        <v/>
      </c>
      <c r="AF31" s="161"/>
      <c r="AG31" s="161"/>
      <c r="AH31" s="127"/>
      <c r="AI31" s="161"/>
      <c r="AJ31" s="161"/>
      <c r="AK31" s="298"/>
      <c r="AL31" s="318"/>
      <c r="AM31" s="240"/>
      <c r="AN31" s="240"/>
      <c r="AO31" s="167"/>
      <c r="AP31" s="321"/>
      <c r="AQ31" s="321"/>
      <c r="AR31" s="321"/>
      <c r="AS31" s="311"/>
      <c r="AT31" s="169"/>
      <c r="AU31" s="170"/>
      <c r="AV31" s="195"/>
      <c r="AW31" s="305"/>
      <c r="AX31" s="171"/>
      <c r="AY31" s="306"/>
      <c r="AZ31" s="331"/>
      <c r="BA31" s="332"/>
      <c r="BB31" s="332"/>
      <c r="BC31" s="326"/>
      <c r="BD31" s="326"/>
      <c r="BE31" s="326"/>
      <c r="BF31" s="326"/>
      <c r="BG31" s="167"/>
      <c r="BH31" s="240"/>
      <c r="BI31" s="240"/>
      <c r="BJ31" s="240"/>
      <c r="BK31" s="240"/>
      <c r="BL31" s="323"/>
      <c r="BM31" s="168"/>
      <c r="BN31" s="167"/>
      <c r="BO31" s="167"/>
      <c r="BP31" s="195"/>
      <c r="BQ31" s="438"/>
      <c r="BR31" s="435"/>
      <c r="BS31" s="436"/>
      <c r="BT31" s="436" t="s">
        <v>213</v>
      </c>
      <c r="BU31" s="437" t="s">
        <v>213</v>
      </c>
    </row>
    <row r="32" spans="1:73" s="42" customFormat="1" ht="24.95" customHeight="1" x14ac:dyDescent="0.25">
      <c r="A32" s="226" t="s">
        <v>52</v>
      </c>
      <c r="B32" s="227">
        <v>24</v>
      </c>
      <c r="C32" s="167">
        <v>13</v>
      </c>
      <c r="D32" s="167"/>
      <c r="E32" s="162"/>
      <c r="F32" s="162"/>
      <c r="G32" s="161"/>
      <c r="H32" s="161"/>
      <c r="I32" s="290"/>
      <c r="J32" s="290"/>
      <c r="K32" s="427" t="str">
        <f t="shared" si="0"/>
        <v/>
      </c>
      <c r="L32" s="290"/>
      <c r="M32" s="290"/>
      <c r="N32" s="427" t="str">
        <f t="shared" si="1"/>
        <v/>
      </c>
      <c r="O32" s="290"/>
      <c r="P32" s="290"/>
      <c r="Q32" s="427" t="str">
        <f t="shared" si="2"/>
        <v/>
      </c>
      <c r="R32" s="290"/>
      <c r="S32" s="290"/>
      <c r="T32" s="162"/>
      <c r="U32" s="162"/>
      <c r="V32" s="162"/>
      <c r="W32" s="162"/>
      <c r="X32" s="162"/>
      <c r="Y32" s="162"/>
      <c r="Z32" s="314" t="str">
        <f t="shared" si="5"/>
        <v/>
      </c>
      <c r="AA32" s="314" t="str">
        <f t="shared" si="5"/>
        <v/>
      </c>
      <c r="AB32" s="313" t="str">
        <f t="shared" si="3"/>
        <v/>
      </c>
      <c r="AC32" s="162"/>
      <c r="AD32" s="162"/>
      <c r="AE32" s="183" t="str">
        <f t="shared" si="4"/>
        <v/>
      </c>
      <c r="AF32" s="161"/>
      <c r="AG32" s="161"/>
      <c r="AH32" s="127"/>
      <c r="AI32" s="161"/>
      <c r="AJ32" s="161"/>
      <c r="AK32" s="298"/>
      <c r="AL32" s="318"/>
      <c r="AM32" s="240"/>
      <c r="AN32" s="240"/>
      <c r="AO32" s="167"/>
      <c r="AP32" s="321"/>
      <c r="AQ32" s="321"/>
      <c r="AR32" s="321"/>
      <c r="AS32" s="311"/>
      <c r="AT32" s="169"/>
      <c r="AU32" s="170"/>
      <c r="AV32" s="195"/>
      <c r="AW32" s="305"/>
      <c r="AX32" s="171"/>
      <c r="AY32" s="306"/>
      <c r="AZ32" s="331"/>
      <c r="BA32" s="332"/>
      <c r="BB32" s="332"/>
      <c r="BC32" s="326"/>
      <c r="BD32" s="326"/>
      <c r="BE32" s="326"/>
      <c r="BF32" s="326"/>
      <c r="BG32" s="167"/>
      <c r="BH32" s="240"/>
      <c r="BI32" s="240"/>
      <c r="BJ32" s="240"/>
      <c r="BK32" s="240"/>
      <c r="BL32" s="323"/>
      <c r="BM32" s="168"/>
      <c r="BN32" s="167"/>
      <c r="BO32" s="167"/>
      <c r="BP32" s="195"/>
      <c r="BQ32" s="438"/>
      <c r="BR32" s="435"/>
      <c r="BS32" s="436"/>
      <c r="BT32" s="436" t="s">
        <v>213</v>
      </c>
      <c r="BU32" s="437" t="s">
        <v>213</v>
      </c>
    </row>
    <row r="33" spans="1:73" s="42" customFormat="1" ht="24.95" customHeight="1" x14ac:dyDescent="0.25">
      <c r="A33" s="226" t="s">
        <v>53</v>
      </c>
      <c r="B33" s="227">
        <v>25</v>
      </c>
      <c r="C33" s="167">
        <v>15</v>
      </c>
      <c r="D33" s="167"/>
      <c r="E33" s="162"/>
      <c r="F33" s="162"/>
      <c r="G33" s="161"/>
      <c r="H33" s="161"/>
      <c r="I33" s="290"/>
      <c r="J33" s="290"/>
      <c r="K33" s="427" t="str">
        <f t="shared" si="0"/>
        <v/>
      </c>
      <c r="L33" s="290"/>
      <c r="M33" s="290"/>
      <c r="N33" s="427" t="str">
        <f t="shared" si="1"/>
        <v/>
      </c>
      <c r="O33" s="290"/>
      <c r="P33" s="290"/>
      <c r="Q33" s="427" t="str">
        <f t="shared" si="2"/>
        <v/>
      </c>
      <c r="R33" s="290"/>
      <c r="S33" s="290"/>
      <c r="T33" s="162"/>
      <c r="U33" s="162"/>
      <c r="V33" s="162"/>
      <c r="W33" s="162"/>
      <c r="X33" s="162"/>
      <c r="Y33" s="162"/>
      <c r="Z33" s="314" t="str">
        <f t="shared" si="5"/>
        <v/>
      </c>
      <c r="AA33" s="314" t="str">
        <f t="shared" si="5"/>
        <v/>
      </c>
      <c r="AB33" s="313" t="str">
        <f t="shared" si="3"/>
        <v/>
      </c>
      <c r="AC33" s="162"/>
      <c r="AD33" s="162"/>
      <c r="AE33" s="183" t="str">
        <f t="shared" si="4"/>
        <v/>
      </c>
      <c r="AF33" s="161"/>
      <c r="AG33" s="161"/>
      <c r="AH33" s="127"/>
      <c r="AI33" s="161"/>
      <c r="AJ33" s="161"/>
      <c r="AK33" s="298"/>
      <c r="AL33" s="318"/>
      <c r="AM33" s="240"/>
      <c r="AN33" s="240"/>
      <c r="AO33" s="167"/>
      <c r="AP33" s="321"/>
      <c r="AQ33" s="321"/>
      <c r="AR33" s="321"/>
      <c r="AS33" s="311"/>
      <c r="AT33" s="169"/>
      <c r="AU33" s="170"/>
      <c r="AV33" s="195"/>
      <c r="AW33" s="305"/>
      <c r="AX33" s="171"/>
      <c r="AY33" s="306"/>
      <c r="AZ33" s="331"/>
      <c r="BA33" s="332"/>
      <c r="BB33" s="332"/>
      <c r="BC33" s="326"/>
      <c r="BD33" s="326"/>
      <c r="BE33" s="326"/>
      <c r="BF33" s="326"/>
      <c r="BG33" s="167"/>
      <c r="BH33" s="240"/>
      <c r="BI33" s="240"/>
      <c r="BJ33" s="240"/>
      <c r="BK33" s="240"/>
      <c r="BL33" s="323"/>
      <c r="BM33" s="168"/>
      <c r="BN33" s="167"/>
      <c r="BO33" s="167"/>
      <c r="BP33" s="195"/>
      <c r="BQ33" s="438"/>
      <c r="BR33" s="435"/>
      <c r="BS33" s="436"/>
      <c r="BT33" s="436" t="s">
        <v>213</v>
      </c>
      <c r="BU33" s="437" t="s">
        <v>213</v>
      </c>
    </row>
    <row r="34" spans="1:73" s="42" customFormat="1" ht="24.95" customHeight="1" x14ac:dyDescent="0.25">
      <c r="A34" s="226" t="s">
        <v>47</v>
      </c>
      <c r="B34" s="227">
        <v>26</v>
      </c>
      <c r="C34" s="167">
        <v>20</v>
      </c>
      <c r="D34" s="167"/>
      <c r="E34" s="162"/>
      <c r="F34" s="162"/>
      <c r="G34" s="161"/>
      <c r="H34" s="161"/>
      <c r="I34" s="290"/>
      <c r="J34" s="290"/>
      <c r="K34" s="427" t="str">
        <f t="shared" si="0"/>
        <v/>
      </c>
      <c r="L34" s="290"/>
      <c r="M34" s="290"/>
      <c r="N34" s="427" t="str">
        <f t="shared" si="1"/>
        <v/>
      </c>
      <c r="O34" s="290"/>
      <c r="P34" s="290"/>
      <c r="Q34" s="427" t="str">
        <f t="shared" si="2"/>
        <v/>
      </c>
      <c r="R34" s="290"/>
      <c r="S34" s="290"/>
      <c r="T34" s="162"/>
      <c r="U34" s="162"/>
      <c r="V34" s="162"/>
      <c r="W34" s="162"/>
      <c r="X34" s="162"/>
      <c r="Y34" s="162"/>
      <c r="Z34" s="314" t="str">
        <f t="shared" si="5"/>
        <v/>
      </c>
      <c r="AA34" s="314" t="str">
        <f t="shared" si="5"/>
        <v/>
      </c>
      <c r="AB34" s="313" t="str">
        <f t="shared" si="3"/>
        <v/>
      </c>
      <c r="AC34" s="162"/>
      <c r="AD34" s="162"/>
      <c r="AE34" s="183" t="str">
        <f t="shared" si="4"/>
        <v/>
      </c>
      <c r="AF34" s="161"/>
      <c r="AG34" s="161"/>
      <c r="AH34" s="127"/>
      <c r="AI34" s="161"/>
      <c r="AJ34" s="161"/>
      <c r="AK34" s="298"/>
      <c r="AL34" s="318"/>
      <c r="AM34" s="240"/>
      <c r="AN34" s="240"/>
      <c r="AO34" s="167"/>
      <c r="AP34" s="321"/>
      <c r="AQ34" s="321"/>
      <c r="AR34" s="321"/>
      <c r="AS34" s="311"/>
      <c r="AT34" s="169"/>
      <c r="AU34" s="170"/>
      <c r="AV34" s="195"/>
      <c r="AW34" s="305"/>
      <c r="AX34" s="171"/>
      <c r="AY34" s="306"/>
      <c r="AZ34" s="331"/>
      <c r="BA34" s="332"/>
      <c r="BB34" s="332"/>
      <c r="BC34" s="326"/>
      <c r="BD34" s="326"/>
      <c r="BE34" s="326"/>
      <c r="BF34" s="326"/>
      <c r="BG34" s="167"/>
      <c r="BH34" s="240"/>
      <c r="BI34" s="240"/>
      <c r="BJ34" s="240"/>
      <c r="BK34" s="240"/>
      <c r="BL34" s="323"/>
      <c r="BM34" s="168"/>
      <c r="BN34" s="167"/>
      <c r="BO34" s="167"/>
      <c r="BP34" s="195"/>
      <c r="BQ34" s="438"/>
      <c r="BR34" s="435"/>
      <c r="BS34" s="436"/>
      <c r="BT34" s="436" t="s">
        <v>213</v>
      </c>
      <c r="BU34" s="437" t="s">
        <v>213</v>
      </c>
    </row>
    <row r="35" spans="1:73" s="42" customFormat="1" ht="24.95" customHeight="1" x14ac:dyDescent="0.25">
      <c r="A35" s="228" t="s">
        <v>48</v>
      </c>
      <c r="B35" s="227">
        <v>27</v>
      </c>
      <c r="C35" s="167">
        <v>15</v>
      </c>
      <c r="D35" s="167"/>
      <c r="E35" s="162">
        <v>6.88</v>
      </c>
      <c r="F35" s="162">
        <v>7.25</v>
      </c>
      <c r="G35" s="161">
        <v>1766</v>
      </c>
      <c r="H35" s="161">
        <v>1588</v>
      </c>
      <c r="I35" s="290">
        <v>540</v>
      </c>
      <c r="J35" s="290">
        <v>30</v>
      </c>
      <c r="K35" s="427">
        <f t="shared" si="0"/>
        <v>94.444444444444443</v>
      </c>
      <c r="L35" s="290">
        <v>749</v>
      </c>
      <c r="M35" s="290">
        <v>45</v>
      </c>
      <c r="N35" s="427">
        <f t="shared" si="1"/>
        <v>93.991989319092113</v>
      </c>
      <c r="O35" s="290">
        <v>1497</v>
      </c>
      <c r="P35" s="290">
        <v>150</v>
      </c>
      <c r="Q35" s="427">
        <f t="shared" si="2"/>
        <v>89.979959919839686</v>
      </c>
      <c r="R35" s="290"/>
      <c r="S35" s="290"/>
      <c r="T35" s="162"/>
      <c r="U35" s="162"/>
      <c r="V35" s="162"/>
      <c r="W35" s="162"/>
      <c r="X35" s="162"/>
      <c r="Y35" s="162"/>
      <c r="Z35" s="314" t="str">
        <f t="shared" si="5"/>
        <v/>
      </c>
      <c r="AA35" s="314" t="str">
        <f t="shared" si="5"/>
        <v/>
      </c>
      <c r="AB35" s="313" t="str">
        <f t="shared" si="3"/>
        <v/>
      </c>
      <c r="AC35" s="162"/>
      <c r="AD35" s="162"/>
      <c r="AE35" s="183" t="str">
        <f t="shared" si="4"/>
        <v/>
      </c>
      <c r="AF35" s="161"/>
      <c r="AG35" s="161"/>
      <c r="AH35" s="127" t="s">
        <v>214</v>
      </c>
      <c r="AI35" s="161" t="s">
        <v>215</v>
      </c>
      <c r="AJ35" s="161" t="s">
        <v>216</v>
      </c>
      <c r="AK35" s="298" t="s">
        <v>216</v>
      </c>
      <c r="AL35" s="318"/>
      <c r="AM35" s="240"/>
      <c r="AN35" s="240"/>
      <c r="AO35" s="167"/>
      <c r="AP35" s="321"/>
      <c r="AQ35" s="321">
        <v>500</v>
      </c>
      <c r="AR35" s="321">
        <v>236</v>
      </c>
      <c r="AS35" s="311"/>
      <c r="AT35" s="169"/>
      <c r="AU35" s="170"/>
      <c r="AV35" s="195"/>
      <c r="AW35" s="305"/>
      <c r="AX35" s="171"/>
      <c r="AY35" s="306"/>
      <c r="AZ35" s="331"/>
      <c r="BA35" s="332"/>
      <c r="BB35" s="332"/>
      <c r="BC35" s="326"/>
      <c r="BD35" s="326"/>
      <c r="BE35" s="326"/>
      <c r="BF35" s="326"/>
      <c r="BG35" s="167"/>
      <c r="BH35" s="240"/>
      <c r="BI35" s="240"/>
      <c r="BJ35" s="240"/>
      <c r="BK35" s="240"/>
      <c r="BL35" s="323"/>
      <c r="BM35" s="168"/>
      <c r="BN35" s="167"/>
      <c r="BO35" s="167"/>
      <c r="BP35" s="195"/>
      <c r="BQ35" s="438"/>
      <c r="BR35" s="435"/>
      <c r="BS35" s="436"/>
      <c r="BT35" s="436" t="s">
        <v>213</v>
      </c>
      <c r="BU35" s="437" t="s">
        <v>213</v>
      </c>
    </row>
    <row r="36" spans="1:73" s="42" customFormat="1" ht="24.95" customHeight="1" x14ac:dyDescent="0.25">
      <c r="A36" s="226" t="s">
        <v>49</v>
      </c>
      <c r="B36" s="227">
        <v>28</v>
      </c>
      <c r="C36" s="167">
        <v>15</v>
      </c>
      <c r="D36" s="167"/>
      <c r="E36" s="162">
        <v>6.8</v>
      </c>
      <c r="F36" s="162">
        <v>7.3</v>
      </c>
      <c r="G36" s="161">
        <v>1970</v>
      </c>
      <c r="H36" s="161">
        <v>1690</v>
      </c>
      <c r="I36" s="290">
        <v>530</v>
      </c>
      <c r="J36" s="290">
        <v>32</v>
      </c>
      <c r="K36" s="427">
        <f t="shared" si="0"/>
        <v>93.962264150943398</v>
      </c>
      <c r="L36" s="290">
        <v>703</v>
      </c>
      <c r="M36" s="290">
        <v>37.1</v>
      </c>
      <c r="N36" s="427">
        <f t="shared" si="1"/>
        <v>94.722617354196302</v>
      </c>
      <c r="O36" s="290">
        <v>1314</v>
      </c>
      <c r="P36" s="290">
        <v>130</v>
      </c>
      <c r="Q36" s="427">
        <f t="shared" si="2"/>
        <v>90.106544901065448</v>
      </c>
      <c r="R36" s="290"/>
      <c r="S36" s="290"/>
      <c r="T36" s="162"/>
      <c r="U36" s="162"/>
      <c r="V36" s="162"/>
      <c r="W36" s="162"/>
      <c r="X36" s="162"/>
      <c r="Y36" s="162"/>
      <c r="Z36" s="314" t="str">
        <f t="shared" si="5"/>
        <v/>
      </c>
      <c r="AA36" s="314" t="str">
        <f t="shared" si="5"/>
        <v/>
      </c>
      <c r="AB36" s="313" t="str">
        <f t="shared" si="3"/>
        <v/>
      </c>
      <c r="AC36" s="162"/>
      <c r="AD36" s="162"/>
      <c r="AE36" s="183" t="str">
        <f t="shared" si="4"/>
        <v/>
      </c>
      <c r="AF36" s="161"/>
      <c r="AG36" s="161"/>
      <c r="AH36" s="127" t="s">
        <v>214</v>
      </c>
      <c r="AI36" s="161" t="s">
        <v>217</v>
      </c>
      <c r="AJ36" s="161" t="s">
        <v>216</v>
      </c>
      <c r="AK36" s="298" t="s">
        <v>216</v>
      </c>
      <c r="AL36" s="318"/>
      <c r="AM36" s="240"/>
      <c r="AN36" s="240"/>
      <c r="AO36" s="167"/>
      <c r="AP36" s="321"/>
      <c r="AQ36" s="321"/>
      <c r="AR36" s="321"/>
      <c r="AS36" s="311"/>
      <c r="AT36" s="169"/>
      <c r="AU36" s="170"/>
      <c r="AV36" s="195"/>
      <c r="AW36" s="305"/>
      <c r="AX36" s="171"/>
      <c r="AY36" s="306"/>
      <c r="AZ36" s="331"/>
      <c r="BA36" s="332"/>
      <c r="BB36" s="332"/>
      <c r="BC36" s="326"/>
      <c r="BD36" s="326"/>
      <c r="BE36" s="326"/>
      <c r="BF36" s="326"/>
      <c r="BG36" s="167"/>
      <c r="BH36" s="240"/>
      <c r="BI36" s="240"/>
      <c r="BJ36" s="240"/>
      <c r="BK36" s="240"/>
      <c r="BL36" s="323"/>
      <c r="BM36" s="168"/>
      <c r="BN36" s="167"/>
      <c r="BO36" s="167"/>
      <c r="BP36" s="195"/>
      <c r="BQ36" s="438"/>
      <c r="BR36" s="435"/>
      <c r="BS36" s="436"/>
      <c r="BT36" s="436" t="s">
        <v>213</v>
      </c>
      <c r="BU36" s="437" t="s">
        <v>213</v>
      </c>
    </row>
    <row r="37" spans="1:73" s="42" customFormat="1" ht="24.95" customHeight="1" x14ac:dyDescent="0.25">
      <c r="A37" s="226" t="s">
        <v>50</v>
      </c>
      <c r="B37" s="227">
        <v>29</v>
      </c>
      <c r="C37" s="167">
        <v>18</v>
      </c>
      <c r="D37" s="167"/>
      <c r="E37" s="162">
        <v>6.93</v>
      </c>
      <c r="F37" s="162">
        <v>7.28</v>
      </c>
      <c r="G37" s="161">
        <v>1745</v>
      </c>
      <c r="H37" s="161">
        <v>1587</v>
      </c>
      <c r="I37" s="290">
        <v>466</v>
      </c>
      <c r="J37" s="290">
        <v>30</v>
      </c>
      <c r="K37" s="427">
        <f t="shared" si="0"/>
        <v>93.562231759656655</v>
      </c>
      <c r="L37" s="290">
        <v>597</v>
      </c>
      <c r="M37" s="290">
        <v>28</v>
      </c>
      <c r="N37" s="427">
        <f t="shared" si="1"/>
        <v>95.30988274706867</v>
      </c>
      <c r="O37" s="290">
        <v>1195</v>
      </c>
      <c r="P37" s="290">
        <v>77</v>
      </c>
      <c r="Q37" s="427">
        <f t="shared" si="2"/>
        <v>93.556485355648533</v>
      </c>
      <c r="R37" s="290"/>
      <c r="S37" s="290"/>
      <c r="T37" s="162"/>
      <c r="U37" s="162"/>
      <c r="V37" s="162"/>
      <c r="W37" s="162"/>
      <c r="X37" s="162"/>
      <c r="Y37" s="162"/>
      <c r="Z37" s="314" t="str">
        <f t="shared" si="5"/>
        <v/>
      </c>
      <c r="AA37" s="314" t="str">
        <f t="shared" si="5"/>
        <v/>
      </c>
      <c r="AB37" s="313" t="str">
        <f t="shared" si="3"/>
        <v/>
      </c>
      <c r="AC37" s="162"/>
      <c r="AD37" s="162"/>
      <c r="AE37" s="183" t="str">
        <f t="shared" si="4"/>
        <v/>
      </c>
      <c r="AF37" s="161"/>
      <c r="AG37" s="161"/>
      <c r="AH37" s="127" t="s">
        <v>214</v>
      </c>
      <c r="AI37" s="161" t="s">
        <v>215</v>
      </c>
      <c r="AJ37" s="161" t="s">
        <v>216</v>
      </c>
      <c r="AK37" s="298" t="s">
        <v>216</v>
      </c>
      <c r="AL37" s="318"/>
      <c r="AM37" s="240"/>
      <c r="AN37" s="240"/>
      <c r="AO37" s="167"/>
      <c r="AP37" s="321"/>
      <c r="AQ37" s="321">
        <v>556</v>
      </c>
      <c r="AR37" s="321">
        <v>238</v>
      </c>
      <c r="AS37" s="311"/>
      <c r="AT37" s="169"/>
      <c r="AU37" s="170"/>
      <c r="AV37" s="195"/>
      <c r="AW37" s="305"/>
      <c r="AX37" s="171"/>
      <c r="AY37" s="306"/>
      <c r="AZ37" s="331"/>
      <c r="BA37" s="332"/>
      <c r="BB37" s="332"/>
      <c r="BC37" s="326"/>
      <c r="BD37" s="326"/>
      <c r="BE37" s="326"/>
      <c r="BF37" s="326"/>
      <c r="BG37" s="167"/>
      <c r="BH37" s="240"/>
      <c r="BI37" s="240"/>
      <c r="BJ37" s="240"/>
      <c r="BK37" s="240"/>
      <c r="BL37" s="323"/>
      <c r="BM37" s="168"/>
      <c r="BN37" s="167"/>
      <c r="BO37" s="167"/>
      <c r="BP37" s="195"/>
      <c r="BQ37" s="438"/>
      <c r="BR37" s="439"/>
      <c r="BS37" s="436"/>
      <c r="BT37" s="436"/>
      <c r="BU37" s="440"/>
    </row>
    <row r="38" spans="1:73" s="42" customFormat="1" ht="24.95" customHeight="1" x14ac:dyDescent="0.25">
      <c r="A38" s="226" t="s">
        <v>51</v>
      </c>
      <c r="B38" s="227">
        <v>30</v>
      </c>
      <c r="C38" s="167">
        <v>22</v>
      </c>
      <c r="D38" s="167"/>
      <c r="E38" s="162"/>
      <c r="F38" s="162"/>
      <c r="G38" s="161"/>
      <c r="H38" s="161"/>
      <c r="I38" s="290"/>
      <c r="J38" s="290"/>
      <c r="K38" s="427" t="str">
        <f t="shared" si="0"/>
        <v/>
      </c>
      <c r="L38" s="290"/>
      <c r="M38" s="290"/>
      <c r="N38" s="427" t="str">
        <f t="shared" si="1"/>
        <v/>
      </c>
      <c r="O38" s="290"/>
      <c r="P38" s="290"/>
      <c r="Q38" s="427" t="str">
        <f t="shared" si="2"/>
        <v/>
      </c>
      <c r="R38" s="290"/>
      <c r="S38" s="290"/>
      <c r="T38" s="162"/>
      <c r="U38" s="162"/>
      <c r="V38" s="162"/>
      <c r="W38" s="162"/>
      <c r="X38" s="162"/>
      <c r="Y38" s="162"/>
      <c r="Z38" s="314" t="str">
        <f t="shared" si="5"/>
        <v/>
      </c>
      <c r="AA38" s="314" t="str">
        <f t="shared" si="5"/>
        <v/>
      </c>
      <c r="AB38" s="313" t="str">
        <f t="shared" si="3"/>
        <v/>
      </c>
      <c r="AC38" s="162"/>
      <c r="AD38" s="162"/>
      <c r="AE38" s="183" t="str">
        <f t="shared" si="4"/>
        <v/>
      </c>
      <c r="AF38" s="161"/>
      <c r="AG38" s="161"/>
      <c r="AH38" s="127"/>
      <c r="AI38" s="161"/>
      <c r="AJ38" s="161"/>
      <c r="AK38" s="298"/>
      <c r="AL38" s="318"/>
      <c r="AM38" s="240"/>
      <c r="AN38" s="240"/>
      <c r="AO38" s="167"/>
      <c r="AP38" s="321"/>
      <c r="AQ38" s="321"/>
      <c r="AR38" s="321"/>
      <c r="AS38" s="311"/>
      <c r="AT38" s="169"/>
      <c r="AU38" s="170"/>
      <c r="AV38" s="195"/>
      <c r="AW38" s="305"/>
      <c r="AX38" s="171"/>
      <c r="AY38" s="306"/>
      <c r="AZ38" s="331"/>
      <c r="BA38" s="332"/>
      <c r="BB38" s="332"/>
      <c r="BC38" s="326"/>
      <c r="BD38" s="326"/>
      <c r="BE38" s="326"/>
      <c r="BF38" s="326"/>
      <c r="BG38" s="167"/>
      <c r="BH38" s="240"/>
      <c r="BI38" s="240"/>
      <c r="BJ38" s="240"/>
      <c r="BK38" s="240"/>
      <c r="BL38" s="323"/>
      <c r="BM38" s="168"/>
      <c r="BN38" s="167"/>
      <c r="BO38" s="167"/>
      <c r="BP38" s="195"/>
      <c r="BQ38" s="438"/>
      <c r="BR38" s="435"/>
      <c r="BS38" s="436"/>
      <c r="BT38" s="436" t="s">
        <v>213</v>
      </c>
      <c r="BU38" s="437"/>
    </row>
    <row r="39" spans="1:73" s="42" customFormat="1" ht="24.95" customHeight="1" thickBot="1" x14ac:dyDescent="0.3">
      <c r="A39" s="226" t="s">
        <v>52</v>
      </c>
      <c r="B39" s="229">
        <v>31</v>
      </c>
      <c r="C39" s="172">
        <v>21</v>
      </c>
      <c r="D39" s="172"/>
      <c r="E39" s="162"/>
      <c r="F39" s="162"/>
      <c r="G39" s="161"/>
      <c r="H39" s="161"/>
      <c r="I39" s="290"/>
      <c r="J39" s="290"/>
      <c r="K39" s="427" t="str">
        <f t="shared" si="0"/>
        <v/>
      </c>
      <c r="L39" s="290"/>
      <c r="M39" s="290"/>
      <c r="N39" s="427" t="str">
        <f t="shared" si="1"/>
        <v/>
      </c>
      <c r="O39" s="290"/>
      <c r="P39" s="290"/>
      <c r="Q39" s="427" t="str">
        <f t="shared" si="2"/>
        <v/>
      </c>
      <c r="R39" s="290"/>
      <c r="S39" s="290"/>
      <c r="T39" s="162"/>
      <c r="U39" s="162"/>
      <c r="V39" s="162"/>
      <c r="W39" s="162"/>
      <c r="X39" s="162"/>
      <c r="Y39" s="162"/>
      <c r="Z39" s="314" t="str">
        <f t="shared" si="5"/>
        <v/>
      </c>
      <c r="AA39" s="314" t="str">
        <f t="shared" si="5"/>
        <v/>
      </c>
      <c r="AB39" s="313" t="str">
        <f t="shared" si="3"/>
        <v/>
      </c>
      <c r="AC39" s="162"/>
      <c r="AD39" s="162"/>
      <c r="AE39" s="183" t="str">
        <f t="shared" si="4"/>
        <v/>
      </c>
      <c r="AF39" s="161"/>
      <c r="AG39" s="161"/>
      <c r="AH39" s="127"/>
      <c r="AI39" s="161"/>
      <c r="AJ39" s="161"/>
      <c r="AK39" s="298"/>
      <c r="AL39" s="319"/>
      <c r="AM39" s="241"/>
      <c r="AN39" s="241"/>
      <c r="AO39" s="172"/>
      <c r="AP39" s="322"/>
      <c r="AQ39" s="322"/>
      <c r="AR39" s="322"/>
      <c r="AS39" s="312"/>
      <c r="AT39" s="174"/>
      <c r="AU39" s="175"/>
      <c r="AV39" s="302"/>
      <c r="AW39" s="308"/>
      <c r="AX39" s="176"/>
      <c r="AY39" s="309"/>
      <c r="AZ39" s="333"/>
      <c r="BA39" s="334"/>
      <c r="BB39" s="334"/>
      <c r="BC39" s="327"/>
      <c r="BD39" s="327"/>
      <c r="BE39" s="327"/>
      <c r="BF39" s="327"/>
      <c r="BG39" s="172"/>
      <c r="BH39" s="241"/>
      <c r="BI39" s="241"/>
      <c r="BJ39" s="241"/>
      <c r="BK39" s="241"/>
      <c r="BL39" s="324"/>
      <c r="BM39" s="173"/>
      <c r="BN39" s="172"/>
      <c r="BO39" s="172"/>
      <c r="BP39" s="302"/>
      <c r="BQ39" s="441"/>
      <c r="BR39" s="435"/>
      <c r="BS39" s="436"/>
      <c r="BT39" s="436" t="s">
        <v>213</v>
      </c>
      <c r="BU39" s="437" t="s">
        <v>213</v>
      </c>
    </row>
    <row r="40" spans="1:73" s="42" customFormat="1" ht="24.95" customHeight="1" thickBot="1" x14ac:dyDescent="0.3">
      <c r="A40" s="113" t="s">
        <v>11</v>
      </c>
      <c r="B40" s="251"/>
      <c r="C40" s="177">
        <f>IF(SUM(C9:C39)=0,"",SUM(C9:C39))</f>
        <v>468</v>
      </c>
      <c r="D40" s="177"/>
      <c r="E40" s="178"/>
      <c r="F40" s="178"/>
      <c r="G40" s="178"/>
      <c r="H40" s="178"/>
      <c r="I40" s="177"/>
      <c r="J40" s="177"/>
      <c r="K40" s="179"/>
      <c r="L40" s="177"/>
      <c r="M40" s="177"/>
      <c r="N40" s="179"/>
      <c r="O40" s="177"/>
      <c r="P40" s="177"/>
      <c r="Q40" s="180"/>
      <c r="R40" s="181"/>
      <c r="S40" s="181"/>
      <c r="T40" s="181"/>
      <c r="U40" s="181"/>
      <c r="V40" s="181"/>
      <c r="W40" s="181"/>
      <c r="X40" s="181"/>
      <c r="Y40" s="181"/>
      <c r="Z40" s="181"/>
      <c r="AA40" s="181"/>
      <c r="AB40" s="181"/>
      <c r="AC40" s="181"/>
      <c r="AD40" s="177"/>
      <c r="AE40" s="177"/>
      <c r="AF40" s="177"/>
      <c r="AG40" s="177"/>
      <c r="AH40" s="177"/>
      <c r="AI40" s="177"/>
      <c r="AJ40" s="177"/>
      <c r="AK40" s="177"/>
      <c r="AL40" s="177"/>
      <c r="AM40" s="177"/>
      <c r="AN40" s="177"/>
      <c r="AO40" s="177"/>
      <c r="AP40" s="177"/>
      <c r="AQ40" s="177"/>
      <c r="AR40" s="177"/>
      <c r="AS40" s="177"/>
      <c r="AT40" s="177"/>
      <c r="AU40" s="177"/>
      <c r="AV40" s="177"/>
      <c r="AW40" s="177">
        <f>SUM(AW9:AW39)</f>
        <v>15</v>
      </c>
      <c r="AX40" s="177">
        <f>SUM(AX9:AX39)</f>
        <v>0</v>
      </c>
      <c r="AY40" s="177">
        <f>SUM(AY9:AY39)</f>
        <v>0</v>
      </c>
      <c r="AZ40" s="182"/>
      <c r="BA40" s="182"/>
      <c r="BB40" s="177">
        <f>SUM(BB9:BB39)</f>
        <v>3.47</v>
      </c>
      <c r="BC40" s="182"/>
      <c r="BD40" s="182"/>
      <c r="BE40" s="182"/>
      <c r="BF40" s="442"/>
      <c r="BG40" s="443"/>
      <c r="BH40" s="443"/>
      <c r="BI40" s="443"/>
      <c r="BJ40" s="444"/>
      <c r="BK40" s="299"/>
      <c r="BL40" s="315"/>
      <c r="BM40" s="182"/>
      <c r="BN40" s="299"/>
      <c r="BO40" s="299"/>
      <c r="BP40" s="316"/>
      <c r="BQ40" s="177">
        <f>SUM(BQ9:BQ39)</f>
        <v>0</v>
      </c>
      <c r="BR40" s="177">
        <f>SUM(BR9:BR39)</f>
        <v>8</v>
      </c>
      <c r="BS40" s="177">
        <f>SUM(BS9:BS39)</f>
        <v>0</v>
      </c>
      <c r="BT40" s="177"/>
      <c r="BU40" s="177"/>
    </row>
    <row r="41" spans="1:73" s="42" customFormat="1" ht="24.95" customHeight="1" x14ac:dyDescent="0.25">
      <c r="A41" s="114" t="s">
        <v>12</v>
      </c>
      <c r="B41" s="252"/>
      <c r="C41" s="183">
        <f t="shared" ref="C41:AE41" si="6">IF(SUM(C9:C39)=0,"",AVERAGE(C9:C39))</f>
        <v>15.096774193548388</v>
      </c>
      <c r="D41" s="183" t="str">
        <f t="shared" si="6"/>
        <v/>
      </c>
      <c r="E41" s="184">
        <f t="shared" si="6"/>
        <v>6.7945454545454558</v>
      </c>
      <c r="F41" s="184">
        <f t="shared" si="6"/>
        <v>7.2418181818181813</v>
      </c>
      <c r="G41" s="183">
        <f t="shared" si="6"/>
        <v>1875.1818181818182</v>
      </c>
      <c r="H41" s="183">
        <f t="shared" si="6"/>
        <v>1575.2727272727273</v>
      </c>
      <c r="I41" s="183">
        <f t="shared" si="6"/>
        <v>671.72727272727275</v>
      </c>
      <c r="J41" s="183">
        <f t="shared" si="6"/>
        <v>32.18181818181818</v>
      </c>
      <c r="K41" s="185">
        <f t="shared" si="6"/>
        <v>94.705594825578771</v>
      </c>
      <c r="L41" s="183">
        <f t="shared" si="6"/>
        <v>910.63636363636363</v>
      </c>
      <c r="M41" s="183">
        <f t="shared" si="6"/>
        <v>28.827272727272728</v>
      </c>
      <c r="N41" s="185">
        <f t="shared" si="6"/>
        <v>95.800271069262806</v>
      </c>
      <c r="O41" s="183">
        <f t="shared" si="6"/>
        <v>1862</v>
      </c>
      <c r="P41" s="183">
        <f t="shared" si="6"/>
        <v>133</v>
      </c>
      <c r="Q41" s="185">
        <f t="shared" si="6"/>
        <v>91.652779238530201</v>
      </c>
      <c r="R41" s="185" t="str">
        <f t="shared" si="6"/>
        <v/>
      </c>
      <c r="S41" s="185" t="str">
        <f t="shared" si="6"/>
        <v/>
      </c>
      <c r="T41" s="185" t="str">
        <f t="shared" si="6"/>
        <v/>
      </c>
      <c r="U41" s="185" t="str">
        <f t="shared" si="6"/>
        <v/>
      </c>
      <c r="V41" s="184" t="str">
        <f t="shared" si="6"/>
        <v/>
      </c>
      <c r="W41" s="184" t="str">
        <f t="shared" si="6"/>
        <v/>
      </c>
      <c r="X41" s="184" t="str">
        <f t="shared" si="6"/>
        <v/>
      </c>
      <c r="Y41" s="184" t="str">
        <f t="shared" si="6"/>
        <v/>
      </c>
      <c r="Z41" s="185" t="str">
        <f t="shared" si="6"/>
        <v/>
      </c>
      <c r="AA41" s="185" t="str">
        <f t="shared" si="6"/>
        <v/>
      </c>
      <c r="AB41" s="185" t="str">
        <f t="shared" si="6"/>
        <v/>
      </c>
      <c r="AC41" s="185">
        <f t="shared" si="6"/>
        <v>13.6</v>
      </c>
      <c r="AD41" s="185">
        <f t="shared" si="6"/>
        <v>6.5</v>
      </c>
      <c r="AE41" s="185">
        <f t="shared" si="6"/>
        <v>52.205882352941181</v>
      </c>
      <c r="AF41" s="183"/>
      <c r="AG41" s="183"/>
      <c r="AH41" s="183"/>
      <c r="AI41" s="183"/>
      <c r="AJ41" s="183"/>
      <c r="AK41" s="183"/>
      <c r="AL41" s="185" t="str">
        <f t="shared" ref="AL41:AY41" si="7">IF(SUM(AL9:AL39)=0,"",AVERAGE(AL9:AL39))</f>
        <v/>
      </c>
      <c r="AM41" s="185" t="str">
        <f t="shared" si="7"/>
        <v/>
      </c>
      <c r="AN41" s="185" t="str">
        <f t="shared" si="7"/>
        <v/>
      </c>
      <c r="AO41" s="185" t="str">
        <f t="shared" si="7"/>
        <v/>
      </c>
      <c r="AP41" s="185" t="str">
        <f t="shared" si="7"/>
        <v/>
      </c>
      <c r="AQ41" s="185">
        <f t="shared" si="7"/>
        <v>390.6</v>
      </c>
      <c r="AR41" s="185">
        <f t="shared" si="7"/>
        <v>321.2</v>
      </c>
      <c r="AS41" s="185" t="str">
        <f t="shared" si="7"/>
        <v/>
      </c>
      <c r="AT41" s="185" t="str">
        <f t="shared" si="7"/>
        <v/>
      </c>
      <c r="AU41" s="185" t="str">
        <f t="shared" si="7"/>
        <v/>
      </c>
      <c r="AV41" s="185" t="str">
        <f t="shared" si="7"/>
        <v/>
      </c>
      <c r="AW41" s="185">
        <f t="shared" si="7"/>
        <v>15</v>
      </c>
      <c r="AX41" s="185" t="str">
        <f t="shared" si="7"/>
        <v/>
      </c>
      <c r="AY41" s="185" t="str">
        <f t="shared" si="7"/>
        <v/>
      </c>
      <c r="AZ41" s="183"/>
      <c r="BA41" s="183"/>
      <c r="BB41" s="185">
        <f t="shared" ref="BB41" si="8">IF(SUM(BB9:BB39)=0,"",AVERAGE(BB9:BB39))</f>
        <v>3.47</v>
      </c>
      <c r="BC41" s="183"/>
      <c r="BD41" s="183"/>
      <c r="BE41" s="183"/>
      <c r="BF41" s="445"/>
      <c r="BG41" s="445"/>
      <c r="BH41" s="445"/>
      <c r="BI41" s="445"/>
      <c r="BJ41" s="446"/>
      <c r="BK41" s="183"/>
      <c r="BL41" s="185"/>
      <c r="BM41" s="184"/>
      <c r="BN41" s="183"/>
      <c r="BO41" s="183"/>
      <c r="BP41" s="186"/>
      <c r="BQ41" s="185" t="str">
        <f t="shared" ref="BQ41:BU41" si="9">IF(SUM(BQ9:BQ39)=0,"",AVERAGE(BQ9:BQ39))</f>
        <v/>
      </c>
      <c r="BR41" s="185">
        <f t="shared" si="9"/>
        <v>8</v>
      </c>
      <c r="BS41" s="185" t="str">
        <f t="shared" si="9"/>
        <v/>
      </c>
      <c r="BT41" s="185">
        <f t="shared" si="9"/>
        <v>3.47</v>
      </c>
      <c r="BU41" s="185">
        <f t="shared" si="9"/>
        <v>81.3</v>
      </c>
    </row>
    <row r="42" spans="1:73" s="42" customFormat="1" ht="24.95" customHeight="1" x14ac:dyDescent="0.25">
      <c r="A42" s="115" t="s">
        <v>14</v>
      </c>
      <c r="B42" s="253"/>
      <c r="C42" s="187">
        <f>MIN(C9:C39)</f>
        <v>10</v>
      </c>
      <c r="D42" s="187">
        <f t="shared" ref="D42:AE42" si="10">MIN(D9:D39)</f>
        <v>0</v>
      </c>
      <c r="E42" s="188">
        <f t="shared" si="10"/>
        <v>5.65</v>
      </c>
      <c r="F42" s="188">
        <f t="shared" si="10"/>
        <v>7.13</v>
      </c>
      <c r="G42" s="187">
        <f t="shared" si="10"/>
        <v>1720</v>
      </c>
      <c r="H42" s="187">
        <f t="shared" si="10"/>
        <v>1520</v>
      </c>
      <c r="I42" s="187">
        <f t="shared" si="10"/>
        <v>466</v>
      </c>
      <c r="J42" s="187">
        <f t="shared" si="10"/>
        <v>18</v>
      </c>
      <c r="K42" s="189">
        <f t="shared" si="10"/>
        <v>88.020833333333343</v>
      </c>
      <c r="L42" s="187">
        <f t="shared" si="10"/>
        <v>376</v>
      </c>
      <c r="M42" s="187">
        <f t="shared" si="10"/>
        <v>2</v>
      </c>
      <c r="N42" s="189">
        <f t="shared" si="10"/>
        <v>89.361702127659569</v>
      </c>
      <c r="O42" s="187">
        <f t="shared" si="10"/>
        <v>751</v>
      </c>
      <c r="P42" s="187">
        <f t="shared" si="10"/>
        <v>46</v>
      </c>
      <c r="Q42" s="189">
        <f t="shared" si="10"/>
        <v>85.752330226364847</v>
      </c>
      <c r="R42" s="189">
        <f t="shared" si="10"/>
        <v>0</v>
      </c>
      <c r="S42" s="189">
        <f t="shared" si="10"/>
        <v>0</v>
      </c>
      <c r="T42" s="189">
        <f t="shared" si="10"/>
        <v>0</v>
      </c>
      <c r="U42" s="189">
        <f t="shared" si="10"/>
        <v>0</v>
      </c>
      <c r="V42" s="188">
        <f t="shared" si="10"/>
        <v>0</v>
      </c>
      <c r="W42" s="188">
        <f t="shared" si="10"/>
        <v>0</v>
      </c>
      <c r="X42" s="188">
        <f t="shared" si="10"/>
        <v>0</v>
      </c>
      <c r="Y42" s="188">
        <f t="shared" si="10"/>
        <v>0</v>
      </c>
      <c r="Z42" s="189">
        <f t="shared" si="10"/>
        <v>0</v>
      </c>
      <c r="AA42" s="189">
        <f t="shared" si="10"/>
        <v>0</v>
      </c>
      <c r="AB42" s="189">
        <f t="shared" si="10"/>
        <v>0</v>
      </c>
      <c r="AC42" s="189">
        <f t="shared" si="10"/>
        <v>13.6</v>
      </c>
      <c r="AD42" s="189">
        <f>MAX(AD8:AD38)</f>
        <v>6.5</v>
      </c>
      <c r="AE42" s="189">
        <f t="shared" si="10"/>
        <v>52.205882352941181</v>
      </c>
      <c r="AF42" s="187"/>
      <c r="AG42" s="187"/>
      <c r="AH42" s="187"/>
      <c r="AI42" s="187"/>
      <c r="AJ42" s="187"/>
      <c r="AK42" s="187"/>
      <c r="AL42" s="189">
        <f t="shared" ref="AL42:AY42" si="11">MIN(AL9:AL39)</f>
        <v>0</v>
      </c>
      <c r="AM42" s="189">
        <f t="shared" si="11"/>
        <v>0</v>
      </c>
      <c r="AN42" s="189">
        <f t="shared" si="11"/>
        <v>0</v>
      </c>
      <c r="AO42" s="189">
        <f t="shared" si="11"/>
        <v>0</v>
      </c>
      <c r="AP42" s="189">
        <f t="shared" si="11"/>
        <v>0</v>
      </c>
      <c r="AQ42" s="189">
        <f t="shared" si="11"/>
        <v>294</v>
      </c>
      <c r="AR42" s="189">
        <f t="shared" si="11"/>
        <v>170</v>
      </c>
      <c r="AS42" s="189">
        <f t="shared" si="11"/>
        <v>0</v>
      </c>
      <c r="AT42" s="189">
        <f t="shared" si="11"/>
        <v>0</v>
      </c>
      <c r="AU42" s="189">
        <f t="shared" si="11"/>
        <v>0</v>
      </c>
      <c r="AV42" s="189">
        <f t="shared" si="11"/>
        <v>0</v>
      </c>
      <c r="AW42" s="189">
        <f t="shared" si="11"/>
        <v>15</v>
      </c>
      <c r="AX42" s="189">
        <f t="shared" si="11"/>
        <v>0</v>
      </c>
      <c r="AY42" s="189">
        <f t="shared" si="11"/>
        <v>0</v>
      </c>
      <c r="AZ42" s="187"/>
      <c r="BA42" s="187"/>
      <c r="BB42" s="189">
        <f t="shared" ref="BB42" si="12">MIN(BB9:BB39)</f>
        <v>3.47</v>
      </c>
      <c r="BC42" s="187"/>
      <c r="BD42" s="187"/>
      <c r="BE42" s="187"/>
      <c r="BF42" s="447"/>
      <c r="BG42" s="447"/>
      <c r="BH42" s="447"/>
      <c r="BI42" s="447"/>
      <c r="BJ42" s="448"/>
      <c r="BK42" s="187"/>
      <c r="BL42" s="189"/>
      <c r="BM42" s="188"/>
      <c r="BN42" s="187"/>
      <c r="BO42" s="187"/>
      <c r="BP42" s="190"/>
      <c r="BQ42" s="189">
        <f t="shared" ref="BQ42:BU42" si="13">MIN(BQ9:BQ39)</f>
        <v>0</v>
      </c>
      <c r="BR42" s="189">
        <f t="shared" si="13"/>
        <v>8</v>
      </c>
      <c r="BS42" s="189">
        <f t="shared" si="13"/>
        <v>0</v>
      </c>
      <c r="BT42" s="189">
        <f t="shared" si="13"/>
        <v>3.47</v>
      </c>
      <c r="BU42" s="189">
        <f t="shared" si="13"/>
        <v>81.3</v>
      </c>
    </row>
    <row r="43" spans="1:73" s="42" customFormat="1" ht="24.95" customHeight="1" thickBot="1" x14ac:dyDescent="0.3">
      <c r="A43" s="116" t="s">
        <v>13</v>
      </c>
      <c r="B43" s="254"/>
      <c r="C43" s="191">
        <f>MAX(C9:C39)</f>
        <v>22</v>
      </c>
      <c r="D43" s="191">
        <f t="shared" ref="D43:AE43" si="14">MAX(D9:D39)</f>
        <v>0</v>
      </c>
      <c r="E43" s="192">
        <f t="shared" si="14"/>
        <v>7.03</v>
      </c>
      <c r="F43" s="192">
        <f t="shared" si="14"/>
        <v>7.34</v>
      </c>
      <c r="G43" s="191">
        <f t="shared" si="14"/>
        <v>2010</v>
      </c>
      <c r="H43" s="191">
        <f t="shared" si="14"/>
        <v>1690</v>
      </c>
      <c r="I43" s="191">
        <f t="shared" si="14"/>
        <v>1377</v>
      </c>
      <c r="J43" s="191">
        <f t="shared" si="14"/>
        <v>69</v>
      </c>
      <c r="K43" s="193">
        <f t="shared" si="14"/>
        <v>97.60348583877996</v>
      </c>
      <c r="L43" s="191">
        <f t="shared" si="14"/>
        <v>2441</v>
      </c>
      <c r="M43" s="191">
        <f t="shared" si="14"/>
        <v>45</v>
      </c>
      <c r="N43" s="193">
        <f t="shared" si="14"/>
        <v>99.918066366243337</v>
      </c>
      <c r="O43" s="191">
        <f t="shared" si="14"/>
        <v>5424</v>
      </c>
      <c r="P43" s="191">
        <f t="shared" si="14"/>
        <v>214</v>
      </c>
      <c r="Q43" s="193">
        <f t="shared" si="14"/>
        <v>97.494553376906325</v>
      </c>
      <c r="R43" s="193">
        <f t="shared" si="14"/>
        <v>0</v>
      </c>
      <c r="S43" s="193">
        <f t="shared" si="14"/>
        <v>0</v>
      </c>
      <c r="T43" s="193">
        <f t="shared" si="14"/>
        <v>0</v>
      </c>
      <c r="U43" s="193">
        <f t="shared" si="14"/>
        <v>0</v>
      </c>
      <c r="V43" s="192">
        <f t="shared" si="14"/>
        <v>0</v>
      </c>
      <c r="W43" s="192">
        <f t="shared" si="14"/>
        <v>0</v>
      </c>
      <c r="X43" s="192">
        <f t="shared" si="14"/>
        <v>0</v>
      </c>
      <c r="Y43" s="192">
        <f t="shared" si="14"/>
        <v>0</v>
      </c>
      <c r="Z43" s="193">
        <f t="shared" si="14"/>
        <v>0</v>
      </c>
      <c r="AA43" s="193">
        <f t="shared" si="14"/>
        <v>0</v>
      </c>
      <c r="AB43" s="193">
        <f t="shared" si="14"/>
        <v>0</v>
      </c>
      <c r="AC43" s="193">
        <f t="shared" si="14"/>
        <v>13.6</v>
      </c>
      <c r="AD43" s="193">
        <f>MAX(AD9:AD39)</f>
        <v>6.5</v>
      </c>
      <c r="AE43" s="193">
        <f t="shared" si="14"/>
        <v>52.205882352941181</v>
      </c>
      <c r="AF43" s="191"/>
      <c r="AG43" s="191"/>
      <c r="AH43" s="191"/>
      <c r="AI43" s="191"/>
      <c r="AJ43" s="191"/>
      <c r="AK43" s="191"/>
      <c r="AL43" s="193">
        <f t="shared" ref="AL43:AY43" si="15">MAX(AL9:AL39)</f>
        <v>0</v>
      </c>
      <c r="AM43" s="193">
        <f t="shared" si="15"/>
        <v>0</v>
      </c>
      <c r="AN43" s="193">
        <f t="shared" si="15"/>
        <v>0</v>
      </c>
      <c r="AO43" s="193">
        <f t="shared" si="15"/>
        <v>0</v>
      </c>
      <c r="AP43" s="193">
        <f t="shared" si="15"/>
        <v>0</v>
      </c>
      <c r="AQ43" s="193">
        <f t="shared" si="15"/>
        <v>556</v>
      </c>
      <c r="AR43" s="193">
        <f t="shared" si="15"/>
        <v>470</v>
      </c>
      <c r="AS43" s="193">
        <f t="shared" si="15"/>
        <v>0</v>
      </c>
      <c r="AT43" s="193">
        <f t="shared" si="15"/>
        <v>0</v>
      </c>
      <c r="AU43" s="193">
        <f t="shared" si="15"/>
        <v>0</v>
      </c>
      <c r="AV43" s="193">
        <f t="shared" si="15"/>
        <v>0</v>
      </c>
      <c r="AW43" s="193">
        <f t="shared" si="15"/>
        <v>15</v>
      </c>
      <c r="AX43" s="193">
        <f t="shared" si="15"/>
        <v>0</v>
      </c>
      <c r="AY43" s="193">
        <f t="shared" si="15"/>
        <v>0</v>
      </c>
      <c r="AZ43" s="191"/>
      <c r="BA43" s="191"/>
      <c r="BB43" s="193">
        <f t="shared" ref="BB43" si="16">MAX(BB9:BB39)</f>
        <v>3.47</v>
      </c>
      <c r="BC43" s="191"/>
      <c r="BD43" s="191"/>
      <c r="BE43" s="191"/>
      <c r="BF43" s="449"/>
      <c r="BG43" s="449"/>
      <c r="BH43" s="449"/>
      <c r="BI43" s="449"/>
      <c r="BJ43" s="450"/>
      <c r="BK43" s="191"/>
      <c r="BL43" s="193"/>
      <c r="BM43" s="192"/>
      <c r="BN43" s="191"/>
      <c r="BO43" s="191"/>
      <c r="BP43" s="328"/>
      <c r="BQ43" s="193">
        <f t="shared" ref="BQ43:BU43" si="17">MAX(BQ9:BQ39)</f>
        <v>0</v>
      </c>
      <c r="BR43" s="193">
        <f t="shared" si="17"/>
        <v>8</v>
      </c>
      <c r="BS43" s="193">
        <f t="shared" si="17"/>
        <v>0</v>
      </c>
      <c r="BT43" s="193">
        <f t="shared" si="17"/>
        <v>3.47</v>
      </c>
      <c r="BU43" s="193">
        <f t="shared" si="17"/>
        <v>81.3</v>
      </c>
    </row>
    <row r="44" spans="1:73" s="42" customFormat="1" ht="24.95" customHeight="1" x14ac:dyDescent="0.25">
      <c r="A44" s="117" t="s">
        <v>54</v>
      </c>
      <c r="B44" s="255"/>
      <c r="C44" s="194"/>
      <c r="D44" s="45"/>
      <c r="E44" s="45"/>
      <c r="F44" s="45"/>
      <c r="G44" s="45"/>
      <c r="H44" s="45"/>
      <c r="I44" s="45"/>
      <c r="J44" s="45"/>
      <c r="K44" s="45"/>
      <c r="L44" s="45"/>
      <c r="M44" s="45"/>
      <c r="N44" s="45"/>
      <c r="O44" s="45"/>
      <c r="P44" s="45"/>
      <c r="Q44" s="45"/>
      <c r="R44" s="45"/>
      <c r="S44" s="45"/>
      <c r="T44" s="45"/>
      <c r="U44" s="45"/>
      <c r="V44" s="45"/>
      <c r="W44" s="45"/>
      <c r="X44" s="45"/>
      <c r="Y44" s="45"/>
      <c r="Z44" s="45"/>
      <c r="AA44" s="45"/>
      <c r="AB44" s="45"/>
      <c r="AC44" s="45"/>
      <c r="AD44" s="45"/>
      <c r="AE44" s="45"/>
      <c r="AF44" s="45"/>
      <c r="AG44" s="45"/>
      <c r="AH44" s="45"/>
      <c r="AI44" s="45"/>
      <c r="AJ44" s="45"/>
      <c r="AK44" s="45"/>
      <c r="AL44" s="242"/>
      <c r="AM44" s="242"/>
      <c r="AN44" s="242"/>
      <c r="AO44" s="45"/>
      <c r="AP44" s="45"/>
      <c r="AQ44" s="45"/>
      <c r="AR44" s="46"/>
      <c r="AS44" s="242"/>
      <c r="AT44" s="45"/>
      <c r="AU44" s="45"/>
      <c r="AV44" s="45"/>
      <c r="BG44" s="45"/>
      <c r="BH44" s="242"/>
      <c r="BI44" s="242"/>
      <c r="BJ44" s="242"/>
      <c r="BK44" s="242"/>
      <c r="BL44" s="45"/>
      <c r="BM44" s="45"/>
      <c r="BN44" s="45"/>
      <c r="BO44" s="45"/>
      <c r="BP44" s="45"/>
    </row>
    <row r="45" spans="1:73" s="42" customFormat="1" ht="24.95" customHeight="1" x14ac:dyDescent="0.25">
      <c r="A45" s="115" t="s">
        <v>55</v>
      </c>
      <c r="B45" s="256"/>
      <c r="C45" s="195"/>
      <c r="D45" s="47"/>
      <c r="E45" s="47"/>
      <c r="F45" s="47"/>
      <c r="G45" s="47"/>
      <c r="H45" s="47"/>
      <c r="I45" s="47"/>
      <c r="J45" s="47"/>
      <c r="K45" s="47"/>
      <c r="L45" s="47"/>
      <c r="M45" s="47"/>
      <c r="N45" s="47"/>
      <c r="O45" s="47"/>
      <c r="P45" s="47"/>
      <c r="Q45" s="47"/>
      <c r="R45" s="47"/>
      <c r="S45" s="47"/>
      <c r="T45" s="47"/>
      <c r="U45" s="47"/>
      <c r="V45" s="47"/>
      <c r="W45" s="47"/>
      <c r="X45" s="47"/>
      <c r="Y45" s="47"/>
      <c r="Z45" s="47"/>
      <c r="AA45" s="47"/>
      <c r="AB45" s="47"/>
      <c r="AC45" s="47"/>
      <c r="AD45" s="47"/>
      <c r="AE45" s="47"/>
      <c r="AF45" s="47"/>
      <c r="AG45" s="47"/>
      <c r="AH45" s="47"/>
      <c r="AI45" s="47"/>
      <c r="AJ45" s="47"/>
      <c r="AK45" s="47"/>
      <c r="AL45" s="243"/>
      <c r="AM45" s="243"/>
      <c r="AN45" s="243"/>
      <c r="AO45" s="47"/>
      <c r="AP45" s="47"/>
      <c r="AQ45" s="47"/>
      <c r="AR45" s="47"/>
      <c r="AS45" s="243"/>
      <c r="AT45" s="47"/>
      <c r="AU45" s="47"/>
      <c r="AV45" s="47"/>
      <c r="BG45" s="47"/>
      <c r="BH45" s="243"/>
      <c r="BI45" s="243"/>
      <c r="BJ45" s="243"/>
      <c r="BK45" s="243"/>
      <c r="BL45" s="47"/>
      <c r="BM45" s="47"/>
      <c r="BN45" s="47"/>
      <c r="BO45" s="47"/>
      <c r="BP45" s="47"/>
    </row>
    <row r="46" spans="1:73" s="42" customFormat="1" ht="24.95" customHeight="1" x14ac:dyDescent="0.25">
      <c r="A46" s="115" t="s">
        <v>56</v>
      </c>
      <c r="B46" s="257"/>
      <c r="C46" s="195"/>
      <c r="D46" s="47"/>
      <c r="E46" s="47"/>
      <c r="F46" s="47"/>
      <c r="G46" s="47"/>
      <c r="H46" s="47"/>
      <c r="I46" s="47"/>
      <c r="J46" s="47"/>
      <c r="K46" s="47"/>
      <c r="L46" s="47"/>
      <c r="M46" s="47"/>
      <c r="N46" s="47"/>
      <c r="O46" s="47"/>
      <c r="P46" s="47"/>
      <c r="Q46" s="47"/>
      <c r="R46" s="47"/>
      <c r="S46" s="47"/>
      <c r="T46" s="47"/>
      <c r="U46" s="47"/>
      <c r="V46" s="47"/>
      <c r="W46" s="47"/>
      <c r="X46" s="47"/>
      <c r="Y46" s="47"/>
      <c r="Z46" s="47"/>
      <c r="AA46" s="47"/>
      <c r="AB46" s="47"/>
      <c r="AC46" s="47"/>
      <c r="AD46" s="47"/>
      <c r="AE46" s="47"/>
      <c r="AF46" s="47"/>
      <c r="AG46" s="47"/>
      <c r="AH46" s="47"/>
      <c r="AI46" s="47"/>
      <c r="AJ46" s="47"/>
      <c r="AK46" s="47"/>
      <c r="AL46" s="243"/>
      <c r="AM46" s="243"/>
      <c r="AN46" s="243"/>
      <c r="AO46" s="47"/>
      <c r="AP46" s="47"/>
      <c r="AQ46" s="47"/>
      <c r="AR46" s="47"/>
      <c r="AS46" s="243"/>
      <c r="AT46" s="47"/>
      <c r="AU46" s="47"/>
      <c r="AV46" s="47"/>
      <c r="BG46" s="47"/>
      <c r="BH46" s="243"/>
      <c r="BI46" s="243"/>
      <c r="BJ46" s="243"/>
      <c r="BK46" s="243"/>
      <c r="BL46" s="47"/>
      <c r="BM46" s="47"/>
      <c r="BN46" s="47"/>
      <c r="BO46" s="47"/>
      <c r="BP46" s="47"/>
    </row>
    <row r="47" spans="1:73" s="42" customFormat="1" ht="24.95" customHeight="1" x14ac:dyDescent="0.25">
      <c r="A47" s="118" t="s">
        <v>57</v>
      </c>
      <c r="B47" s="256"/>
      <c r="C47" s="195"/>
      <c r="D47" s="47"/>
      <c r="E47" s="47"/>
      <c r="F47" s="47"/>
      <c r="G47" s="47"/>
      <c r="H47" s="47"/>
      <c r="I47" s="47"/>
      <c r="J47" s="47"/>
      <c r="K47" s="47"/>
      <c r="L47" s="47"/>
      <c r="M47" s="47"/>
      <c r="N47" s="47"/>
      <c r="O47" s="47"/>
      <c r="P47" s="47"/>
      <c r="Q47" s="47"/>
      <c r="R47" s="47"/>
      <c r="S47" s="47"/>
      <c r="T47" s="47"/>
      <c r="U47" s="47"/>
      <c r="V47" s="47"/>
      <c r="W47" s="47"/>
      <c r="X47" s="47"/>
      <c r="Y47" s="47"/>
      <c r="Z47" s="47"/>
      <c r="AA47" s="47"/>
      <c r="AB47" s="47"/>
      <c r="AC47" s="47"/>
      <c r="AD47" s="47"/>
      <c r="AE47" s="47"/>
      <c r="AF47" s="47"/>
      <c r="AG47" s="47"/>
      <c r="AH47" s="47"/>
      <c r="AI47" s="47"/>
      <c r="AJ47" s="47"/>
      <c r="AK47" s="47"/>
      <c r="AL47" s="243"/>
      <c r="AM47" s="243"/>
      <c r="AN47" s="243"/>
      <c r="AO47" s="47"/>
      <c r="AP47" s="47"/>
      <c r="AQ47" s="47"/>
      <c r="AR47" s="47"/>
      <c r="AS47" s="243"/>
      <c r="AT47" s="47"/>
      <c r="AU47" s="47"/>
      <c r="AV47" s="47"/>
      <c r="BG47" s="47"/>
      <c r="BH47" s="243"/>
      <c r="BI47" s="243"/>
      <c r="BJ47" s="243"/>
      <c r="BK47" s="243"/>
      <c r="BL47" s="47"/>
      <c r="BM47" s="47"/>
      <c r="BN47" s="47"/>
      <c r="BO47" s="47"/>
      <c r="BP47" s="47"/>
    </row>
    <row r="48" spans="1:73" s="42" customFormat="1" ht="24.95" customHeight="1" thickBot="1" x14ac:dyDescent="0.3">
      <c r="A48" s="588" t="s">
        <v>11</v>
      </c>
      <c r="B48" s="589"/>
      <c r="C48" s="196"/>
      <c r="D48" s="47"/>
      <c r="E48" s="47"/>
      <c r="F48" s="47"/>
      <c r="G48" s="47"/>
      <c r="H48" s="47"/>
      <c r="I48" s="47"/>
      <c r="J48" s="47"/>
      <c r="K48" s="47"/>
      <c r="L48" s="47"/>
      <c r="M48" s="47"/>
      <c r="N48" s="47"/>
      <c r="O48" s="47"/>
      <c r="P48" s="47"/>
      <c r="Q48" s="47"/>
      <c r="R48" s="47"/>
      <c r="S48" s="47"/>
      <c r="T48" s="47"/>
      <c r="U48" s="47"/>
      <c r="V48" s="47"/>
      <c r="W48" s="47"/>
      <c r="X48" s="47"/>
      <c r="Y48" s="47"/>
      <c r="Z48" s="47"/>
      <c r="AA48" s="47"/>
      <c r="AB48" s="47"/>
      <c r="AC48" s="47"/>
      <c r="AD48" s="47"/>
      <c r="AE48" s="47"/>
      <c r="AF48" s="47"/>
      <c r="AG48" s="47"/>
      <c r="AH48" s="47"/>
      <c r="AI48" s="47"/>
      <c r="AJ48" s="47"/>
      <c r="AK48" s="47"/>
      <c r="AL48" s="243"/>
      <c r="AM48" s="243"/>
      <c r="AN48" s="243"/>
      <c r="AO48" s="47"/>
      <c r="AP48" s="47"/>
      <c r="AQ48" s="47"/>
      <c r="AR48" s="47"/>
      <c r="AS48" s="243"/>
      <c r="AT48" s="47"/>
      <c r="AU48" s="47"/>
      <c r="AV48" s="48"/>
      <c r="BG48" s="48"/>
      <c r="BH48" s="244"/>
      <c r="BI48" s="244"/>
      <c r="BJ48" s="244"/>
      <c r="BK48" s="244"/>
      <c r="BL48" s="48"/>
      <c r="BM48" s="48"/>
      <c r="BN48" s="48"/>
      <c r="BO48" s="48"/>
      <c r="BP48" s="48"/>
    </row>
    <row r="49" spans="1:29" x14ac:dyDescent="0.3">
      <c r="A49" s="108"/>
      <c r="B49" s="109"/>
      <c r="C49" s="34"/>
      <c r="D49" s="34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</row>
    <row r="50" spans="1:29" x14ac:dyDescent="0.3">
      <c r="A50" s="110"/>
      <c r="B50" s="111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</row>
    <row r="51" spans="1:29" ht="12.4" customHeight="1" x14ac:dyDescent="0.3">
      <c r="A51" s="110"/>
      <c r="B51" s="111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</row>
    <row r="52" spans="1:29" x14ac:dyDescent="0.3">
      <c r="A52" s="109"/>
      <c r="B52" s="109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</row>
  </sheetData>
  <sheetProtection insertColumns="0" insertRows="0"/>
  <mergeCells count="100">
    <mergeCell ref="A48:B48"/>
    <mergeCell ref="E4:F4"/>
    <mergeCell ref="E5:F5"/>
    <mergeCell ref="BG7:BG8"/>
    <mergeCell ref="BL7:BL8"/>
    <mergeCell ref="AU7:AU8"/>
    <mergeCell ref="AV7:AV8"/>
    <mergeCell ref="AW7:AW8"/>
    <mergeCell ref="AX7:AX8"/>
    <mergeCell ref="AY7:AY8"/>
    <mergeCell ref="AZ7:AZ8"/>
    <mergeCell ref="AL7:AL8"/>
    <mergeCell ref="AP7:AP8"/>
    <mergeCell ref="AQ7:AQ8"/>
    <mergeCell ref="AR7:AR8"/>
    <mergeCell ref="AS7:AS8"/>
    <mergeCell ref="BM7:BM8"/>
    <mergeCell ref="BN7:BN8"/>
    <mergeCell ref="BO7:BO8"/>
    <mergeCell ref="BP7:BP8"/>
    <mergeCell ref="BA7:BA8"/>
    <mergeCell ref="BB7:BB8"/>
    <mergeCell ref="BC7:BC8"/>
    <mergeCell ref="BD7:BD8"/>
    <mergeCell ref="BE7:BE8"/>
    <mergeCell ref="BF7:BF8"/>
    <mergeCell ref="AB7:AB8"/>
    <mergeCell ref="AT7:AT8"/>
    <mergeCell ref="AD7:AD8"/>
    <mergeCell ref="AE7:AE8"/>
    <mergeCell ref="AH7:AH8"/>
    <mergeCell ref="AI7:AI8"/>
    <mergeCell ref="AJ7:AJ8"/>
    <mergeCell ref="AK7:AK8"/>
    <mergeCell ref="L7:L8"/>
    <mergeCell ref="M7:M8"/>
    <mergeCell ref="N7:N8"/>
    <mergeCell ref="O7:O8"/>
    <mergeCell ref="P7:P8"/>
    <mergeCell ref="Q7:Q8"/>
    <mergeCell ref="AT5:AT6"/>
    <mergeCell ref="AU5:AU6"/>
    <mergeCell ref="AV5:AV6"/>
    <mergeCell ref="BC5:BF5"/>
    <mergeCell ref="AC7:AC8"/>
    <mergeCell ref="R7:R8"/>
    <mergeCell ref="S7:S8"/>
    <mergeCell ref="T7:T8"/>
    <mergeCell ref="U7:U8"/>
    <mergeCell ref="V7:V8"/>
    <mergeCell ref="W7:W8"/>
    <mergeCell ref="X7:X8"/>
    <mergeCell ref="Y7:Y8"/>
    <mergeCell ref="Z7:Z8"/>
    <mergeCell ref="AA7:AA8"/>
    <mergeCell ref="A7:A8"/>
    <mergeCell ref="E7:E8"/>
    <mergeCell ref="F7:F8"/>
    <mergeCell ref="I7:I8"/>
    <mergeCell ref="J7:J8"/>
    <mergeCell ref="K7:K8"/>
    <mergeCell ref="BC4:BF4"/>
    <mergeCell ref="BG4:BP4"/>
    <mergeCell ref="G5:H5"/>
    <mergeCell ref="I5:J5"/>
    <mergeCell ref="L5:M5"/>
    <mergeCell ref="O5:P5"/>
    <mergeCell ref="R5:S5"/>
    <mergeCell ref="T5:U5"/>
    <mergeCell ref="V5:W5"/>
    <mergeCell ref="X5:Y5"/>
    <mergeCell ref="X4:Y4"/>
    <mergeCell ref="Z4:AB4"/>
    <mergeCell ref="AC4:AE4"/>
    <mergeCell ref="AJ4:AJ5"/>
    <mergeCell ref="AK4:AK5"/>
    <mergeCell ref="AQ4:AR4"/>
    <mergeCell ref="Z5:AA5"/>
    <mergeCell ref="AC5:AD5"/>
    <mergeCell ref="AZ3:BP3"/>
    <mergeCell ref="A4:B4"/>
    <mergeCell ref="G4:H4"/>
    <mergeCell ref="I4:K4"/>
    <mergeCell ref="L4:N4"/>
    <mergeCell ref="O4:Q4"/>
    <mergeCell ref="R4:S4"/>
    <mergeCell ref="T4:U4"/>
    <mergeCell ref="V4:W4"/>
    <mergeCell ref="E3:AS3"/>
    <mergeCell ref="A1:B1"/>
    <mergeCell ref="C1:Q1"/>
    <mergeCell ref="S1:AL1"/>
    <mergeCell ref="A2:C2"/>
    <mergeCell ref="E2:I2"/>
    <mergeCell ref="BR4:BU4"/>
    <mergeCell ref="BQ7:BQ8"/>
    <mergeCell ref="BR7:BR8"/>
    <mergeCell ref="BS7:BS8"/>
    <mergeCell ref="BT7:BT8"/>
    <mergeCell ref="BU7:BU8"/>
  </mergeCells>
  <conditionalFormatting sqref="E9:AK39">
    <cfRule type="expression" dxfId="1" priority="1">
      <formula>IF(AND($AI9="H",$AH9="B"),1,0)</formula>
    </cfRule>
    <cfRule type="expression" dxfId="0" priority="2">
      <formula>IF($AI9="H",1,0)</formula>
    </cfRule>
  </conditionalFormatting>
  <dataValidations count="3">
    <dataValidation type="list" allowBlank="1" showInputMessage="1" showErrorMessage="1" sqref="AJ9:AK39" xr:uid="{C69F3532-3F72-477A-9CB0-C850473BC62A}">
      <formula1>"Si,No"</formula1>
    </dataValidation>
    <dataValidation type="list" allowBlank="1" showInputMessage="1" showErrorMessage="1" sqref="AI9:AI39" xr:uid="{37EBEB5D-8B81-4010-8B9A-6F42886DE658}">
      <formula1>"H,NH"</formula1>
    </dataValidation>
    <dataValidation type="list" allowBlank="1" showInputMessage="1" showErrorMessage="1" sqref="AH9:AH39" xr:uid="{3185A1BC-F1E2-4D2D-8A93-3058D87FDE16}">
      <formula1>"P,I,B"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Hoja13">
    <pageSetUpPr fitToPage="1"/>
  </sheetPr>
  <dimension ref="A1:Z45"/>
  <sheetViews>
    <sheetView zoomScale="85" zoomScaleNormal="85" workbookViewId="0">
      <selection activeCell="D19" sqref="D19"/>
    </sheetView>
  </sheetViews>
  <sheetFormatPr baseColWidth="10" defaultColWidth="11.42578125" defaultRowHeight="12.75" x14ac:dyDescent="0.2"/>
  <cols>
    <col min="1" max="1" width="28.5703125" customWidth="1"/>
    <col min="2" max="3" width="10.7109375" customWidth="1"/>
    <col min="4" max="5" width="9.7109375" customWidth="1"/>
    <col min="6" max="6" width="10.5703125" customWidth="1"/>
    <col min="7" max="12" width="9.7109375" customWidth="1"/>
    <col min="13" max="22" width="9.7109375" hidden="1" customWidth="1"/>
    <col min="23" max="23" width="11.42578125" hidden="1" customWidth="1"/>
    <col min="24" max="25" width="9.7109375" customWidth="1"/>
    <col min="26" max="26" width="12.42578125" customWidth="1"/>
    <col min="27" max="27" width="9.140625" customWidth="1"/>
  </cols>
  <sheetData>
    <row r="1" spans="1:26" ht="19.899999999999999" customHeight="1" x14ac:dyDescent="0.25">
      <c r="A1" s="204" t="s">
        <v>0</v>
      </c>
      <c r="B1" s="201" t="s">
        <v>252</v>
      </c>
      <c r="O1" s="63"/>
    </row>
    <row r="2" spans="1:26" ht="19.899999999999999" customHeight="1" x14ac:dyDescent="0.25">
      <c r="A2" s="1" t="s">
        <v>1</v>
      </c>
      <c r="B2" t="s">
        <v>226</v>
      </c>
    </row>
    <row r="3" spans="1:26" ht="19.899999999999999" customHeight="1" x14ac:dyDescent="0.25">
      <c r="A3" s="1"/>
    </row>
    <row r="4" spans="1:26" ht="19.899999999999999" customHeight="1" thickBot="1" x14ac:dyDescent="0.25">
      <c r="A4" s="230" t="s">
        <v>147</v>
      </c>
    </row>
    <row r="5" spans="1:26" s="1" customFormat="1" ht="19.899999999999999" customHeight="1" thickTop="1" thickBot="1" x14ac:dyDescent="0.35">
      <c r="A5" s="231">
        <v>1</v>
      </c>
      <c r="B5" s="618" t="s">
        <v>99</v>
      </c>
      <c r="C5" s="619"/>
      <c r="D5" s="616" t="s">
        <v>2</v>
      </c>
      <c r="E5" s="616"/>
      <c r="F5" s="616"/>
      <c r="G5" s="615" t="s">
        <v>109</v>
      </c>
      <c r="H5" s="616"/>
      <c r="I5" s="617"/>
      <c r="J5" s="615" t="s">
        <v>3</v>
      </c>
      <c r="K5" s="616"/>
      <c r="L5" s="617"/>
      <c r="M5" s="613" t="s">
        <v>10</v>
      </c>
      <c r="N5" s="614"/>
      <c r="O5" s="613" t="s">
        <v>110</v>
      </c>
      <c r="P5" s="614"/>
      <c r="Q5" s="613" t="s">
        <v>111</v>
      </c>
      <c r="R5" s="614"/>
      <c r="S5" s="613" t="s">
        <v>112</v>
      </c>
      <c r="T5" s="614"/>
      <c r="U5" s="615" t="s">
        <v>15</v>
      </c>
      <c r="V5" s="616"/>
      <c r="W5" s="617"/>
      <c r="X5" s="615" t="s">
        <v>16</v>
      </c>
      <c r="Y5" s="616"/>
      <c r="Z5" s="617"/>
    </row>
    <row r="6" spans="1:26" s="134" customFormat="1" ht="19.899999999999999" customHeight="1" thickTop="1" thickBot="1" x14ac:dyDescent="0.25">
      <c r="B6" s="620"/>
      <c r="C6" s="621"/>
      <c r="D6" s="135" t="s">
        <v>4</v>
      </c>
      <c r="E6" s="136" t="s">
        <v>5</v>
      </c>
      <c r="F6" s="137" t="s">
        <v>6</v>
      </c>
      <c r="G6" s="133" t="s">
        <v>4</v>
      </c>
      <c r="H6" s="132" t="s">
        <v>5</v>
      </c>
      <c r="I6" s="138" t="s">
        <v>6</v>
      </c>
      <c r="J6" s="133" t="s">
        <v>4</v>
      </c>
      <c r="K6" s="132" t="s">
        <v>5</v>
      </c>
      <c r="L6" s="138" t="s">
        <v>6</v>
      </c>
      <c r="M6" s="133" t="s">
        <v>4</v>
      </c>
      <c r="N6" s="132" t="s">
        <v>5</v>
      </c>
      <c r="O6" s="133" t="s">
        <v>4</v>
      </c>
      <c r="P6" s="132" t="s">
        <v>5</v>
      </c>
      <c r="Q6" s="133" t="s">
        <v>4</v>
      </c>
      <c r="R6" s="132" t="s">
        <v>5</v>
      </c>
      <c r="S6" s="133" t="s">
        <v>4</v>
      </c>
      <c r="T6" s="132" t="s">
        <v>5</v>
      </c>
      <c r="U6" s="133" t="s">
        <v>4</v>
      </c>
      <c r="V6" s="132" t="s">
        <v>5</v>
      </c>
      <c r="W6" s="138" t="s">
        <v>6</v>
      </c>
      <c r="X6" s="133" t="s">
        <v>4</v>
      </c>
      <c r="Y6" s="132" t="s">
        <v>5</v>
      </c>
      <c r="Z6" s="138" t="s">
        <v>6</v>
      </c>
    </row>
    <row r="7" spans="1:26" s="51" customFormat="1" ht="19.899999999999999" customHeight="1" thickTop="1" thickBot="1" x14ac:dyDescent="0.25">
      <c r="A7" s="622" t="s">
        <v>7</v>
      </c>
      <c r="B7" s="74" t="s">
        <v>85</v>
      </c>
      <c r="C7" s="154"/>
      <c r="D7" s="624">
        <v>300</v>
      </c>
      <c r="E7" s="626">
        <v>35</v>
      </c>
      <c r="F7" s="628">
        <v>89</v>
      </c>
      <c r="G7" s="624">
        <v>380</v>
      </c>
      <c r="H7" s="626">
        <v>25</v>
      </c>
      <c r="I7" s="628">
        <v>93</v>
      </c>
      <c r="J7" s="624"/>
      <c r="K7" s="626">
        <v>125</v>
      </c>
      <c r="L7" s="628"/>
      <c r="M7" s="624"/>
      <c r="N7" s="626"/>
      <c r="O7" s="624"/>
      <c r="P7" s="626"/>
      <c r="Q7" s="624"/>
      <c r="R7" s="626"/>
      <c r="S7" s="624"/>
      <c r="T7" s="626"/>
      <c r="U7" s="624"/>
      <c r="V7" s="626"/>
      <c r="W7" s="628"/>
      <c r="X7" s="624"/>
      <c r="Y7" s="626"/>
      <c r="Z7" s="628"/>
    </row>
    <row r="8" spans="1:26" s="51" customFormat="1" ht="19.899999999999999" customHeight="1" thickTop="1" thickBot="1" x14ac:dyDescent="0.25">
      <c r="A8" s="623"/>
      <c r="B8" s="75" t="s">
        <v>86</v>
      </c>
      <c r="C8" s="154">
        <v>85</v>
      </c>
      <c r="D8" s="625"/>
      <c r="E8" s="627"/>
      <c r="F8" s="629"/>
      <c r="G8" s="625"/>
      <c r="H8" s="627"/>
      <c r="I8" s="629"/>
      <c r="J8" s="625"/>
      <c r="K8" s="627"/>
      <c r="L8" s="629"/>
      <c r="M8" s="625"/>
      <c r="N8" s="627"/>
      <c r="O8" s="625"/>
      <c r="P8" s="627"/>
      <c r="Q8" s="625"/>
      <c r="R8" s="627"/>
      <c r="S8" s="625"/>
      <c r="T8" s="627"/>
      <c r="U8" s="625"/>
      <c r="V8" s="627"/>
      <c r="W8" s="629"/>
      <c r="X8" s="625"/>
      <c r="Y8" s="627"/>
      <c r="Z8" s="629"/>
    </row>
    <row r="9" spans="1:26" s="51" customFormat="1" ht="19.899999999999999" customHeight="1" thickTop="1" thickBot="1" x14ac:dyDescent="0.25">
      <c r="A9" s="66"/>
      <c r="B9" s="67" t="s">
        <v>113</v>
      </c>
      <c r="C9" s="68" t="s">
        <v>114</v>
      </c>
      <c r="D9" s="69" t="s">
        <v>8</v>
      </c>
      <c r="E9" s="70" t="s">
        <v>8</v>
      </c>
      <c r="F9" s="71" t="s">
        <v>9</v>
      </c>
      <c r="G9" s="67" t="s">
        <v>8</v>
      </c>
      <c r="H9" s="72" t="s">
        <v>8</v>
      </c>
      <c r="I9" s="68" t="s">
        <v>9</v>
      </c>
      <c r="J9" s="67" t="s">
        <v>8</v>
      </c>
      <c r="K9" s="72" t="s">
        <v>8</v>
      </c>
      <c r="L9" s="68" t="s">
        <v>9</v>
      </c>
      <c r="M9" s="67" t="s">
        <v>34</v>
      </c>
      <c r="N9" s="73" t="s">
        <v>34</v>
      </c>
      <c r="O9" s="67" t="s">
        <v>34</v>
      </c>
      <c r="P9" s="73" t="s">
        <v>34</v>
      </c>
      <c r="Q9" s="67" t="s">
        <v>34</v>
      </c>
      <c r="R9" s="73" t="s">
        <v>34</v>
      </c>
      <c r="S9" s="67" t="s">
        <v>34</v>
      </c>
      <c r="T9" s="73" t="s">
        <v>34</v>
      </c>
      <c r="U9" s="67" t="s">
        <v>34</v>
      </c>
      <c r="V9" s="73" t="s">
        <v>34</v>
      </c>
      <c r="W9" s="68" t="s">
        <v>9</v>
      </c>
      <c r="X9" s="67" t="s">
        <v>35</v>
      </c>
      <c r="Y9" s="73" t="s">
        <v>35</v>
      </c>
      <c r="Z9" s="68" t="s">
        <v>9</v>
      </c>
    </row>
    <row r="10" spans="1:26" ht="19.899999999999999" customHeight="1" thickTop="1" x14ac:dyDescent="0.2">
      <c r="A10" s="217">
        <v>44927</v>
      </c>
      <c r="B10" s="197">
        <f>gener!C40</f>
        <v>399</v>
      </c>
      <c r="C10" s="139">
        <f>IFERROR(gener!C41,"")</f>
        <v>12.870967741935484</v>
      </c>
      <c r="D10" s="140">
        <f>IFERROR(gener!I41,"")</f>
        <v>327.42500000000001</v>
      </c>
      <c r="E10" s="141">
        <f>IFERROR(gener!J41,"")</f>
        <v>18.500000000000011</v>
      </c>
      <c r="F10" s="142">
        <f>IFERROR(gener!K41,"")</f>
        <v>90.558098594366129</v>
      </c>
      <c r="G10" s="140">
        <f>IFERROR(gener!L41,"")</f>
        <v>469.35641025641024</v>
      </c>
      <c r="H10" s="141">
        <f>IFERROR(gener!M41,"")</f>
        <v>34.968000000000004</v>
      </c>
      <c r="I10" s="142">
        <f>IFERROR(gener!N41,"")</f>
        <v>89.456571340552642</v>
      </c>
      <c r="J10" s="140">
        <f>IFERROR(gener!O41,"")</f>
        <v>1065.3128205128205</v>
      </c>
      <c r="K10" s="141">
        <f>IFERROR(gener!P41,"")</f>
        <v>101.8</v>
      </c>
      <c r="L10" s="142">
        <f>IFERROR(gener!Q41,"")</f>
        <v>85.547278247692503</v>
      </c>
      <c r="M10" s="140" t="str">
        <f>IFERROR(gener!R41,"")</f>
        <v/>
      </c>
      <c r="N10" s="141" t="str">
        <f>IFERROR(gener!S41,"")</f>
        <v/>
      </c>
      <c r="O10" s="140" t="str">
        <f>IFERROR(gener!T41,"")</f>
        <v/>
      </c>
      <c r="P10" s="141" t="str">
        <f>IFERROR(gener!U41,"")</f>
        <v/>
      </c>
      <c r="Q10" s="140" t="str">
        <f>IFERROR(gener!V41,"")</f>
        <v/>
      </c>
      <c r="R10" s="141" t="str">
        <f>IFERROR(gener!W41,"")</f>
        <v/>
      </c>
      <c r="S10" s="140" t="str">
        <f>IFERROR(gener!X41,"")</f>
        <v/>
      </c>
      <c r="T10" s="141" t="str">
        <f>IFERROR(gener!Y41,"")</f>
        <v/>
      </c>
      <c r="U10" s="55" t="str">
        <f>IFERROR(gener!Z41,"")</f>
        <v/>
      </c>
      <c r="V10" s="33" t="str">
        <f>IFERROR(gener!AA41,"")</f>
        <v/>
      </c>
      <c r="W10" s="156" t="str">
        <f>IFERROR(gener!AB41,"")</f>
        <v/>
      </c>
      <c r="X10" s="146">
        <f>IFERROR(gener!AC41,"")</f>
        <v>15</v>
      </c>
      <c r="Y10" s="145">
        <f>IFERROR(gener!AD41,"")</f>
        <v>8</v>
      </c>
      <c r="Z10" s="205">
        <f>IFERROR(gener!AE41,"")</f>
        <v>46.666666666666664</v>
      </c>
    </row>
    <row r="11" spans="1:26" ht="19.899999999999999" customHeight="1" x14ac:dyDescent="0.2">
      <c r="A11" s="217">
        <v>44958</v>
      </c>
      <c r="B11" s="197">
        <f>febrer!C40</f>
        <v>513</v>
      </c>
      <c r="C11" s="139">
        <f>IFERROR(febrer!C41,"")</f>
        <v>18.321428571428573</v>
      </c>
      <c r="D11" s="140">
        <f>IFERROR(febrer!I41,"")</f>
        <v>315.8888888888888</v>
      </c>
      <c r="E11" s="144">
        <f>IFERROR(febrer!J41,"")</f>
        <v>19.608024691358008</v>
      </c>
      <c r="F11" s="142">
        <f>IFERROR(febrer!K41,"")</f>
        <v>92.464189481012113</v>
      </c>
      <c r="G11" s="140">
        <f>IFERROR(febrer!L41,"")</f>
        <v>703.78632478632471</v>
      </c>
      <c r="H11" s="144">
        <f>IFERROR(febrer!M41,"")</f>
        <v>17.811728395061724</v>
      </c>
      <c r="I11" s="142">
        <f>IFERROR(febrer!N41,"")</f>
        <v>95.153862569079536</v>
      </c>
      <c r="J11" s="140">
        <f>IFERROR(febrer!O41,"")</f>
        <v>1423.1282051282049</v>
      </c>
      <c r="K11" s="144">
        <f>IFERROR(febrer!P41,"")</f>
        <v>75.740407073740414</v>
      </c>
      <c r="L11" s="142">
        <f>IFERROR(febrer!Q41,"")</f>
        <v>90.725975234411237</v>
      </c>
      <c r="M11" s="143" t="str">
        <f>IFERROR(febrer!R41,"")</f>
        <v/>
      </c>
      <c r="N11" s="145" t="str">
        <f>IFERROR(febrer!S41,"")</f>
        <v/>
      </c>
      <c r="O11" s="143" t="str">
        <f>IFERROR(febrer!T41,"")</f>
        <v/>
      </c>
      <c r="P11" s="153" t="str">
        <f>IFERROR(febrer!U41,"")</f>
        <v/>
      </c>
      <c r="Q11" s="143" t="str">
        <f>IFERROR(febrer!V41,"")</f>
        <v/>
      </c>
      <c r="R11" s="145" t="str">
        <f>IFERROR(febrer!W41,"")</f>
        <v/>
      </c>
      <c r="S11" s="143" t="str">
        <f>IFERROR(febrer!X41,"")</f>
        <v/>
      </c>
      <c r="T11" s="145" t="str">
        <f>IFERROR(febrer!Y41,"")</f>
        <v/>
      </c>
      <c r="U11" s="55" t="str">
        <f>IFERROR(febrer!Z41,"")</f>
        <v/>
      </c>
      <c r="V11" s="33" t="str">
        <f>IFERROR(febrer!AA41,"")</f>
        <v/>
      </c>
      <c r="W11" s="156" t="str">
        <f>IFERROR(febrer!AB41,"")</f>
        <v/>
      </c>
      <c r="X11" s="146">
        <f>IFERROR(febrer!AC41,"")</f>
        <v>8.6999999999999993</v>
      </c>
      <c r="Y11" s="145">
        <f>IFERROR(febrer!AD41,"")</f>
        <v>5.9</v>
      </c>
      <c r="Z11" s="205">
        <f>IFERROR(febrer!AE41,"")</f>
        <v>32.183908045977006</v>
      </c>
    </row>
    <row r="12" spans="1:26" ht="19.899999999999999" customHeight="1" x14ac:dyDescent="0.2">
      <c r="A12" s="217">
        <v>44986</v>
      </c>
      <c r="B12" s="197">
        <f>març!C40</f>
        <v>644</v>
      </c>
      <c r="C12" s="139">
        <f>IFERROR(març!C41,"")</f>
        <v>20.774193548387096</v>
      </c>
      <c r="D12" s="197">
        <f>IFERROR(març!I41,"")</f>
        <v>412.6</v>
      </c>
      <c r="E12" s="206">
        <f>IFERROR(març!J41,"")</f>
        <v>23.80555555555555</v>
      </c>
      <c r="F12" s="142">
        <f>IFERROR(març!K41,"")</f>
        <v>92.069910306919851</v>
      </c>
      <c r="G12" s="197">
        <f>IFERROR(març!L41,"")</f>
        <v>467.63717948717948</v>
      </c>
      <c r="H12" s="206">
        <f>IFERROR(març!M41,"")</f>
        <v>37.037999999999997</v>
      </c>
      <c r="I12" s="142">
        <f>IFERROR(març!N41,"")</f>
        <v>90.349766256277377</v>
      </c>
      <c r="J12" s="197">
        <f>IFERROR(març!O41,"")</f>
        <v>1043.6743589743589</v>
      </c>
      <c r="K12" s="206">
        <f>IFERROR(març!P41,"")</f>
        <v>104.84324324324322</v>
      </c>
      <c r="L12" s="142">
        <f>IFERROR(març!Q41,"")</f>
        <v>87.051217806638235</v>
      </c>
      <c r="M12" s="146" t="str">
        <f>IFERROR(març!R41,"")</f>
        <v/>
      </c>
      <c r="N12" s="145" t="str">
        <f>IFERROR(març!S41,"")</f>
        <v/>
      </c>
      <c r="O12" s="146" t="str">
        <f>IFERROR(març!T41,"")</f>
        <v/>
      </c>
      <c r="P12" s="145" t="str">
        <f>IFERROR(març!U41,"")</f>
        <v/>
      </c>
      <c r="Q12" s="146" t="str">
        <f>IFERROR(març!V41,"")</f>
        <v/>
      </c>
      <c r="R12" s="145" t="str">
        <f>IFERROR(març!W41,"")</f>
        <v/>
      </c>
      <c r="S12" s="146" t="str">
        <f>IFERROR(març!X41,"")</f>
        <v/>
      </c>
      <c r="T12" s="145" t="str">
        <f>IFERROR(març!Y41,"")</f>
        <v/>
      </c>
      <c r="U12" s="56" t="str">
        <f>IFERROR(març!Z41,"")</f>
        <v/>
      </c>
      <c r="V12" s="33" t="str">
        <f>IFERROR(març!AA41,"")</f>
        <v/>
      </c>
      <c r="W12" s="156" t="str">
        <f>IFERROR(març!AB41,"")</f>
        <v/>
      </c>
      <c r="X12" s="146">
        <f>IFERROR(març!AC41,"")</f>
        <v>16.100000000000001</v>
      </c>
      <c r="Y12" s="145">
        <f>IFERROR(març!AD41,"")</f>
        <v>6.7</v>
      </c>
      <c r="Z12" s="205">
        <f>IFERROR(març!AE41,"")</f>
        <v>58.385093167701868</v>
      </c>
    </row>
    <row r="13" spans="1:26" ht="19.899999999999999" customHeight="1" x14ac:dyDescent="0.2">
      <c r="A13" s="217">
        <v>45017</v>
      </c>
      <c r="B13" s="197">
        <f>abril!C40</f>
        <v>579</v>
      </c>
      <c r="C13" s="139">
        <f>IFERROR(abril!C41,"")</f>
        <v>19.3</v>
      </c>
      <c r="D13" s="197">
        <f>IFERROR(abril!I41,"")</f>
        <v>327.55555555555554</v>
      </c>
      <c r="E13" s="206">
        <f>IFERROR(abril!J41,"")</f>
        <v>41.2222222222222</v>
      </c>
      <c r="F13" s="455">
        <f>IFERROR(abril!K41,"")</f>
        <v>86.896225688211231</v>
      </c>
      <c r="G13" s="197">
        <f>IFERROR(abril!L41,"")</f>
        <v>529.23789173789169</v>
      </c>
      <c r="H13" s="206">
        <f>IFERROR(abril!M41,"")</f>
        <v>41.251111111111101</v>
      </c>
      <c r="I13" s="455">
        <f>IFERROR(abril!N41,"")</f>
        <v>91.770087115884678</v>
      </c>
      <c r="J13" s="197">
        <f>IFERROR(abril!O41,"")</f>
        <v>1169.5868945868947</v>
      </c>
      <c r="K13" s="206">
        <f>IFERROR(abril!P41,"")</f>
        <v>129.3573573573573</v>
      </c>
      <c r="L13" s="456">
        <f>IFERROR(abril!Q41,"")</f>
        <v>88.862571086621813</v>
      </c>
      <c r="M13" s="146" t="str">
        <f>IFERROR(abril!R41,"")</f>
        <v/>
      </c>
      <c r="N13" s="145" t="str">
        <f>IFERROR(abril!S41,"")</f>
        <v/>
      </c>
      <c r="O13" s="146" t="str">
        <f>IFERROR(abril!T41,"")</f>
        <v/>
      </c>
      <c r="P13" s="145" t="str">
        <f>IFERROR(abril!U41,"")</f>
        <v/>
      </c>
      <c r="Q13" s="146" t="str">
        <f>IFERROR(abril!V41,"")</f>
        <v/>
      </c>
      <c r="R13" s="145" t="str">
        <f>IFERROR(abril!W41,"")</f>
        <v/>
      </c>
      <c r="S13" s="146" t="str">
        <f>IFERROR(abril!X41,"")</f>
        <v/>
      </c>
      <c r="T13" s="145" t="str">
        <f>IFERROR(abril!Y41,"")</f>
        <v/>
      </c>
      <c r="U13" s="56" t="str">
        <f>IFERROR(abril!Z41,"")</f>
        <v/>
      </c>
      <c r="V13" s="33" t="str">
        <f>IFERROR(abril!AA41,"")</f>
        <v/>
      </c>
      <c r="W13" s="156" t="str">
        <f>IFERROR(abril!AB41,"")</f>
        <v/>
      </c>
      <c r="X13" s="146">
        <f>IFERROR(abril!AC41,"")</f>
        <v>12.46</v>
      </c>
      <c r="Y13" s="145">
        <f>IFERROR(abril!AD41,"")</f>
        <v>6.28</v>
      </c>
      <c r="Z13" s="205">
        <f>IFERROR(abril!AE41,"")</f>
        <v>49.59871589085072</v>
      </c>
    </row>
    <row r="14" spans="1:26" ht="19.899999999999999" customHeight="1" x14ac:dyDescent="0.2">
      <c r="A14" s="217">
        <v>45047</v>
      </c>
      <c r="B14" s="197">
        <f>maig!C40</f>
        <v>453</v>
      </c>
      <c r="C14" s="139">
        <f>IFERROR(maig!C41,"")</f>
        <v>14.612903225806452</v>
      </c>
      <c r="D14" s="197">
        <f>IFERROR(maig!I41,"")</f>
        <v>193</v>
      </c>
      <c r="E14" s="206">
        <f>IFERROR(maig!J41,"")</f>
        <v>21.7</v>
      </c>
      <c r="F14" s="142">
        <f>IFERROR(maig!K41,"")</f>
        <v>87.282619988323773</v>
      </c>
      <c r="G14" s="197">
        <f>IFERROR(maig!L41,"")</f>
        <v>306.80256410256408</v>
      </c>
      <c r="H14" s="206">
        <f>IFERROR(maig!M41,"")</f>
        <v>32.632000000000005</v>
      </c>
      <c r="I14" s="147">
        <f>IFERROR(maig!N41,"")</f>
        <v>88.354865194715629</v>
      </c>
      <c r="J14" s="197">
        <f>IFERROR(maig!O41,"")</f>
        <v>617.60512820512815</v>
      </c>
      <c r="K14" s="206">
        <f>IFERROR(maig!P41,"")</f>
        <v>110.1</v>
      </c>
      <c r="L14" s="147">
        <f>IFERROR(maig!Q41,"")</f>
        <v>79.934978716866951</v>
      </c>
      <c r="M14" s="146" t="str">
        <f>IFERROR(maig!R41,"")</f>
        <v/>
      </c>
      <c r="N14" s="145" t="str">
        <f>IFERROR(maig!S41,"")</f>
        <v/>
      </c>
      <c r="O14" s="146" t="str">
        <f>IFERROR(maig!T41,"")</f>
        <v/>
      </c>
      <c r="P14" s="145" t="str">
        <f>IFERROR(maig!U41,"")</f>
        <v/>
      </c>
      <c r="Q14" s="146" t="str">
        <f>IFERROR(maig!V41,"")</f>
        <v/>
      </c>
      <c r="R14" s="145" t="str">
        <f>IFERROR(maig!W41,"")</f>
        <v/>
      </c>
      <c r="S14" s="146" t="str">
        <f>IFERROR(maig!X41,"")</f>
        <v/>
      </c>
      <c r="T14" s="145" t="str">
        <f>IFERROR(maig!Y41,"")</f>
        <v/>
      </c>
      <c r="U14" s="56" t="str">
        <f>IFERROR(maig!Z41,"")</f>
        <v/>
      </c>
      <c r="V14" s="33" t="str">
        <f>IFERROR(maig!AA41,"")</f>
        <v/>
      </c>
      <c r="W14" s="156" t="str">
        <f>IFERROR(maig!AB41,"")</f>
        <v/>
      </c>
      <c r="X14" s="146">
        <f>IFERROR(maig!AC41,"")</f>
        <v>13.1</v>
      </c>
      <c r="Y14" s="145">
        <f>IFERROR(maig!AD41,"")</f>
        <v>12.7</v>
      </c>
      <c r="Z14" s="205">
        <f>IFERROR(maig!AE41,"")</f>
        <v>3.0534351145038272</v>
      </c>
    </row>
    <row r="15" spans="1:26" ht="19.899999999999999" customHeight="1" x14ac:dyDescent="0.2">
      <c r="A15" s="217">
        <v>45078</v>
      </c>
      <c r="B15" s="197">
        <f>juny!C40</f>
        <v>414</v>
      </c>
      <c r="C15" s="139">
        <f>IFERROR(juny!C41,"")</f>
        <v>13.8</v>
      </c>
      <c r="D15" s="197">
        <f>IFERROR(juny!I41,"")</f>
        <v>211.2</v>
      </c>
      <c r="E15" s="206">
        <f>IFERROR(juny!J41,"")</f>
        <v>19.686666666666667</v>
      </c>
      <c r="F15" s="142">
        <f>IFERROR(juny!K41,"")</f>
        <v>90.508797683291306</v>
      </c>
      <c r="G15" s="197">
        <f>IFERROR(juny!L41,"")</f>
        <v>423.80769230769226</v>
      </c>
      <c r="H15" s="206">
        <f>IFERROR(juny!M41,"")</f>
        <v>17.64965811965812</v>
      </c>
      <c r="I15" s="147">
        <f>IFERROR(juny!N41,"")</f>
        <v>94.556485980898358</v>
      </c>
      <c r="J15" s="197">
        <f>IFERROR(juny!O41,"")</f>
        <v>850.9153846153846</v>
      </c>
      <c r="K15" s="206">
        <f>IFERROR(juny!P41,"")</f>
        <v>90.15042735042735</v>
      </c>
      <c r="L15" s="147">
        <f>IFERROR(juny!Q41,"")</f>
        <v>85.900147198057923</v>
      </c>
      <c r="M15" s="146" t="str">
        <f>IFERROR(juny!R41,"")</f>
        <v/>
      </c>
      <c r="N15" s="145" t="str">
        <f>IFERROR(juny!S41,"")</f>
        <v/>
      </c>
      <c r="O15" s="146" t="str">
        <f>IFERROR(juny!T41,"")</f>
        <v/>
      </c>
      <c r="P15" s="145" t="str">
        <f>IFERROR(juny!U41,"")</f>
        <v/>
      </c>
      <c r="Q15" s="146" t="str">
        <f>IFERROR(juny!V41,"")</f>
        <v/>
      </c>
      <c r="R15" s="145" t="str">
        <f>IFERROR(juny!W41,"")</f>
        <v/>
      </c>
      <c r="S15" s="146" t="str">
        <f>IFERROR(juny!X41,"")</f>
        <v/>
      </c>
      <c r="T15" s="145" t="str">
        <f>IFERROR(juny!Y41,"")</f>
        <v/>
      </c>
      <c r="U15" s="56" t="str">
        <f>IFERROR(juny!Z41,"")</f>
        <v/>
      </c>
      <c r="V15" s="33" t="str">
        <f>IFERROR(juny!AA41,"")</f>
        <v/>
      </c>
      <c r="W15" s="156" t="str">
        <f>IFERROR(juny!AB41,"")</f>
        <v/>
      </c>
      <c r="X15" s="146">
        <f>IFERROR(juny!AC41,"")</f>
        <v>14.6</v>
      </c>
      <c r="Y15" s="145">
        <f>IFERROR(juny!AD41,"")</f>
        <v>5.5</v>
      </c>
      <c r="Z15" s="205">
        <f>IFERROR(juny!AE41,"")</f>
        <v>62.328767123287669</v>
      </c>
    </row>
    <row r="16" spans="1:26" ht="19.899999999999999" customHeight="1" x14ac:dyDescent="0.2">
      <c r="A16" s="217">
        <v>45108</v>
      </c>
      <c r="B16" s="197">
        <f>juliol!C40</f>
        <v>512</v>
      </c>
      <c r="C16" s="139">
        <f>IFERROR(juliol!C41,"")</f>
        <v>16.516129032258064</v>
      </c>
      <c r="D16" s="197">
        <f>IFERROR(juliol!I41,"")</f>
        <v>189.33333333333334</v>
      </c>
      <c r="E16" s="206">
        <f>IFERROR(juliol!J41,"")</f>
        <v>14.689153439153436</v>
      </c>
      <c r="F16" s="142">
        <f>IFERROR(juliol!K41,"")</f>
        <v>89.696807315914896</v>
      </c>
      <c r="G16" s="197">
        <f>IFERROR(juliol!L41,"")</f>
        <v>297.03561253561259</v>
      </c>
      <c r="H16" s="206">
        <f>IFERROR(juliol!M41,"")</f>
        <v>22.722716049382715</v>
      </c>
      <c r="I16" s="147">
        <f>IFERROR(juliol!N41,"")</f>
        <v>90.531906638617386</v>
      </c>
      <c r="J16" s="197">
        <f>IFERROR(juliol!O41,"")</f>
        <v>641.29344729344734</v>
      </c>
      <c r="K16" s="206">
        <f>IFERROR(juliol!P41,"")</f>
        <v>65.271604938271594</v>
      </c>
      <c r="L16" s="147">
        <f>IFERROR(juliol!Q41,"")</f>
        <v>87.576541389003609</v>
      </c>
      <c r="M16" s="146" t="str">
        <f>IFERROR(juliol!R41,"")</f>
        <v/>
      </c>
      <c r="N16" s="145" t="str">
        <f>IFERROR(juliol!S41,"")</f>
        <v/>
      </c>
      <c r="O16" s="146" t="str">
        <f>IFERROR(juliol!T41,"")</f>
        <v/>
      </c>
      <c r="P16" s="145" t="str">
        <f>IFERROR(juliol!U41,"")</f>
        <v/>
      </c>
      <c r="Q16" s="146" t="str">
        <f>IFERROR(juliol!V41,"")</f>
        <v/>
      </c>
      <c r="R16" s="145" t="str">
        <f>IFERROR(juliol!W41,"")</f>
        <v/>
      </c>
      <c r="S16" s="146" t="str">
        <f>IFERROR(juliol!X41,"")</f>
        <v/>
      </c>
      <c r="T16" s="145" t="str">
        <f>IFERROR(juliol!Y41,"")</f>
        <v/>
      </c>
      <c r="U16" s="56" t="str">
        <f>IFERROR(juliol!Z41,"")</f>
        <v/>
      </c>
      <c r="V16" s="33" t="str">
        <f>IFERROR(juliol!AA41,"")</f>
        <v/>
      </c>
      <c r="W16" s="156" t="str">
        <f>IFERROR(juliol!AB41,"")</f>
        <v/>
      </c>
      <c r="X16" s="146">
        <f>IFERROR(juliol!AC41,"")</f>
        <v>8.9</v>
      </c>
      <c r="Y16" s="145">
        <f>IFERROR(juliol!AD41,"")</f>
        <v>5.6</v>
      </c>
      <c r="Z16" s="205">
        <f>IFERROR(juliol!AE41,"")</f>
        <v>37.078651685393261</v>
      </c>
    </row>
    <row r="17" spans="1:26" ht="19.899999999999999" customHeight="1" x14ac:dyDescent="0.2">
      <c r="A17" s="217">
        <v>45139</v>
      </c>
      <c r="B17" s="197">
        <f>agost!C40</f>
        <v>838</v>
      </c>
      <c r="C17" s="139">
        <f>IFERROR(agost!C41,"")</f>
        <v>27.032258064516128</v>
      </c>
      <c r="D17" s="197">
        <f>IFERROR(agost!I41,"")</f>
        <v>295.80000000000007</v>
      </c>
      <c r="E17" s="206">
        <f>IFERROR(agost!J41,"")</f>
        <v>20.599999999999987</v>
      </c>
      <c r="F17" s="142">
        <f>IFERROR(agost!K41,"")</f>
        <v>92.687901059649363</v>
      </c>
      <c r="G17" s="197">
        <f>IFERROR(agost!L41,"")</f>
        <v>485.37051282051289</v>
      </c>
      <c r="H17" s="206">
        <f>IFERROR(agost!M41,"")</f>
        <v>33.216999999999999</v>
      </c>
      <c r="I17" s="147">
        <f>IFERROR(agost!N41,"")</f>
        <v>91.646664958845633</v>
      </c>
      <c r="J17" s="197">
        <f>IFERROR(agost!O41,"")</f>
        <v>975.04102564102573</v>
      </c>
      <c r="K17" s="206">
        <f>IFERROR(agost!P41,"")</f>
        <v>90.1</v>
      </c>
      <c r="L17" s="147">
        <f>IFERROR(agost!Q41,"")</f>
        <v>88.711628449323285</v>
      </c>
      <c r="M17" s="146" t="str">
        <f>IFERROR(agost!R41,"")</f>
        <v/>
      </c>
      <c r="N17" s="145" t="str">
        <f>IFERROR(agost!S41,"")</f>
        <v/>
      </c>
      <c r="O17" s="146" t="str">
        <f>IFERROR(agost!T41,"")</f>
        <v/>
      </c>
      <c r="P17" s="145" t="str">
        <f>IFERROR(agost!U41,"")</f>
        <v/>
      </c>
      <c r="Q17" s="146" t="str">
        <f>IFERROR(agost!V41,"")</f>
        <v/>
      </c>
      <c r="R17" s="145" t="str">
        <f>IFERROR(agost!W41,"")</f>
        <v/>
      </c>
      <c r="S17" s="146" t="str">
        <f>IFERROR(agost!X41,"")</f>
        <v/>
      </c>
      <c r="T17" s="145" t="str">
        <f>IFERROR(agost!Y41,"")</f>
        <v/>
      </c>
      <c r="U17" s="56" t="str">
        <f>IFERROR(agost!Z41,"")</f>
        <v/>
      </c>
      <c r="V17" s="33" t="str">
        <f>IFERROR(agost!AA41,"")</f>
        <v/>
      </c>
      <c r="W17" s="156" t="str">
        <f>IFERROR(agost!AB41,"")</f>
        <v/>
      </c>
      <c r="X17" s="146">
        <f>IFERROR(agost!AC41,"")</f>
        <v>5.4</v>
      </c>
      <c r="Y17" s="145">
        <f>IFERROR(agost!AD41,"")</f>
        <v>4.5</v>
      </c>
      <c r="Z17" s="205">
        <f>IFERROR(agost!AE41,"")</f>
        <v>16.666666666666671</v>
      </c>
    </row>
    <row r="18" spans="1:26" ht="19.899999999999999" customHeight="1" x14ac:dyDescent="0.2">
      <c r="A18" s="217">
        <v>45170</v>
      </c>
      <c r="B18" s="197">
        <f>setembre!C40</f>
        <v>562.00000000000011</v>
      </c>
      <c r="C18" s="139">
        <f>IFERROR(setembre!C41,"")</f>
        <v>18.733333333333338</v>
      </c>
      <c r="D18" s="197">
        <f>IFERROR(setembre!I41,"")</f>
        <v>407.06666666666672</v>
      </c>
      <c r="E18" s="206">
        <f>IFERROR(setembre!J41,"")</f>
        <v>34.812477477477465</v>
      </c>
      <c r="F18" s="142">
        <f>IFERROR(setembre!K41,"")</f>
        <v>87.552420426634882</v>
      </c>
      <c r="G18" s="197">
        <f>IFERROR(setembre!L41,"")</f>
        <v>494.78846153846155</v>
      </c>
      <c r="H18" s="206">
        <f>IFERROR(setembre!M41,"")</f>
        <v>43.688991452991445</v>
      </c>
      <c r="I18" s="147">
        <f>IFERROR(setembre!N41,"")</f>
        <v>89.642340721288761</v>
      </c>
      <c r="J18" s="197">
        <f>IFERROR(setembre!O41,"")</f>
        <v>986.87692307692305</v>
      </c>
      <c r="K18" s="206">
        <f>IFERROR(setembre!P41,"")</f>
        <v>113.26068376068376</v>
      </c>
      <c r="L18" s="147">
        <f>IFERROR(setembre!Q41,"")</f>
        <v>86.305565302588519</v>
      </c>
      <c r="M18" s="146" t="str">
        <f>IFERROR(setembre!R41,"")</f>
        <v/>
      </c>
      <c r="N18" s="145" t="str">
        <f>IFERROR(setembre!S41,"")</f>
        <v/>
      </c>
      <c r="O18" s="146" t="str">
        <f>IFERROR(setembre!T41,"")</f>
        <v/>
      </c>
      <c r="P18" s="145" t="str">
        <f>IFERROR(setembre!U41,"")</f>
        <v/>
      </c>
      <c r="Q18" s="146" t="str">
        <f>IFERROR(setembre!V41,"")</f>
        <v/>
      </c>
      <c r="R18" s="145" t="str">
        <f>IFERROR(setembre!W41,"")</f>
        <v/>
      </c>
      <c r="S18" s="146" t="str">
        <f>IFERROR(setembre!X41,"")</f>
        <v/>
      </c>
      <c r="T18" s="145" t="str">
        <f>IFERROR(setembre!Y41,"")</f>
        <v/>
      </c>
      <c r="U18" s="56" t="str">
        <f>IFERROR(setembre!Z41,"")</f>
        <v/>
      </c>
      <c r="V18" s="33" t="str">
        <f>IFERROR(setembre!AA41,"")</f>
        <v/>
      </c>
      <c r="W18" s="156" t="str">
        <f>IFERROR(setembre!AB41,"")</f>
        <v/>
      </c>
      <c r="X18" s="146">
        <f>IFERROR(setembre!AC41,"")</f>
        <v>7.1</v>
      </c>
      <c r="Y18" s="145">
        <f>IFERROR(setembre!AD41,"")</f>
        <v>0.1</v>
      </c>
      <c r="Z18" s="205">
        <f>IFERROR(setembre!AE41,"")</f>
        <v>98.591549295774655</v>
      </c>
    </row>
    <row r="19" spans="1:26" ht="19.899999999999999" customHeight="1" x14ac:dyDescent="0.2">
      <c r="A19" s="217">
        <v>45200</v>
      </c>
      <c r="B19" s="197">
        <f>octubre!C40</f>
        <v>482</v>
      </c>
      <c r="C19" s="139">
        <f>IFERROR(octubre!C41,"")</f>
        <v>15.548387096774194</v>
      </c>
      <c r="D19" s="197">
        <f>IFERROR(octubre!I41,"")</f>
        <v>410.4</v>
      </c>
      <c r="E19" s="206">
        <f>IFERROR(octubre!J41,"")</f>
        <v>36.999999999999993</v>
      </c>
      <c r="F19" s="142">
        <f>IFERROR(octubre!K41,"")</f>
        <v>89.073701496847633</v>
      </c>
      <c r="G19" s="197">
        <f>IFERROR(octubre!L41,"")</f>
        <v>701.03263403263395</v>
      </c>
      <c r="H19" s="206">
        <f>IFERROR(octubre!M41,"")</f>
        <v>51.11834498834498</v>
      </c>
      <c r="I19" s="147">
        <f>IFERROR(octubre!N41,"")</f>
        <v>91.874867977629904</v>
      </c>
      <c r="J19" s="197">
        <f>IFERROR(octubre!O41,"")</f>
        <v>1214.6717948717946</v>
      </c>
      <c r="K19" s="206">
        <f>IFERROR(octubre!P41,"")</f>
        <v>146.03729603729602</v>
      </c>
      <c r="L19" s="147">
        <f>IFERROR(octubre!Q41,"")</f>
        <v>87.393242939177256</v>
      </c>
      <c r="M19" s="146" t="str">
        <f>IFERROR(octubre!R41,"")</f>
        <v/>
      </c>
      <c r="N19" s="145" t="str">
        <f>IFERROR(octubre!S41,"")</f>
        <v/>
      </c>
      <c r="O19" s="146" t="str">
        <f>IFERROR(octubre!T41,"")</f>
        <v/>
      </c>
      <c r="P19" s="145" t="str">
        <f>IFERROR(octubre!U41,"")</f>
        <v/>
      </c>
      <c r="Q19" s="146" t="str">
        <f>IFERROR(octubre!V41,"")</f>
        <v/>
      </c>
      <c r="R19" s="145" t="str">
        <f>IFERROR(octubre!W41,"")</f>
        <v/>
      </c>
      <c r="S19" s="146" t="str">
        <f>IFERROR(octubre!X41,"")</f>
        <v/>
      </c>
      <c r="T19" s="145" t="str">
        <f>IFERROR(octubre!Y41,"")</f>
        <v/>
      </c>
      <c r="U19" s="56" t="str">
        <f>IFERROR(octubre!Z41,"")</f>
        <v/>
      </c>
      <c r="V19" s="33" t="str">
        <f>IFERROR(octubre!AA41,"")</f>
        <v/>
      </c>
      <c r="W19" s="156" t="str">
        <f>IFERROR(octubre!AB41,"")</f>
        <v/>
      </c>
      <c r="X19" s="146">
        <f>IFERROR(octubre!AC41,"")</f>
        <v>8.3000000000000007</v>
      </c>
      <c r="Y19" s="145">
        <f>IFERROR(octubre!AD41,"")</f>
        <v>6.7</v>
      </c>
      <c r="Z19" s="205">
        <f>IFERROR(octubre!AE41,"")</f>
        <v>19.277108433734945</v>
      </c>
    </row>
    <row r="20" spans="1:26" ht="19.899999999999999" customHeight="1" x14ac:dyDescent="0.2">
      <c r="A20" s="217">
        <v>45231</v>
      </c>
      <c r="B20" s="197">
        <f>novembre!C40</f>
        <v>391</v>
      </c>
      <c r="C20" s="139">
        <f>IFERROR(novembre!C41,"")</f>
        <v>13.033333333333333</v>
      </c>
      <c r="D20" s="197">
        <f>IFERROR(novembre!I41,"")</f>
        <v>284</v>
      </c>
      <c r="E20" s="206">
        <f>IFERROR(novembre!J41,"")</f>
        <v>26.2</v>
      </c>
      <c r="F20" s="142">
        <f>IFERROR(novembre!K41,"")</f>
        <v>89.550972934721855</v>
      </c>
      <c r="G20" s="197">
        <f>IFERROR(novembre!L41,"")</f>
        <v>472.11111111111109</v>
      </c>
      <c r="H20" s="206">
        <f>IFERROR(novembre!M41,"")</f>
        <v>35.089999999999996</v>
      </c>
      <c r="I20" s="147">
        <f>IFERROR(novembre!N41,"")</f>
        <v>91.639124619534002</v>
      </c>
      <c r="J20" s="197">
        <f>IFERROR(novembre!O41,"")</f>
        <v>944</v>
      </c>
      <c r="K20" s="206">
        <f>IFERROR(novembre!P41,"")</f>
        <v>97.8</v>
      </c>
      <c r="L20" s="147">
        <f>IFERROR(novembre!Q41,"")</f>
        <v>88.467887618784545</v>
      </c>
      <c r="M20" s="146" t="str">
        <f>IFERROR(novembre!R41,"")</f>
        <v/>
      </c>
      <c r="N20" s="145" t="str">
        <f>IFERROR(novembre!S41,"")</f>
        <v/>
      </c>
      <c r="O20" s="146" t="str">
        <f>IFERROR(novembre!T41,"")</f>
        <v/>
      </c>
      <c r="P20" s="145" t="str">
        <f>IFERROR(novembre!U41,"")</f>
        <v/>
      </c>
      <c r="Q20" s="146" t="str">
        <f>IFERROR(novembre!V41,"")</f>
        <v/>
      </c>
      <c r="R20" s="145" t="str">
        <f>IFERROR(novembre!W41,"")</f>
        <v/>
      </c>
      <c r="S20" s="146" t="str">
        <f>IFERROR(novembre!X41,"")</f>
        <v/>
      </c>
      <c r="T20" s="145" t="str">
        <f>IFERROR(novembre!Y41,"")</f>
        <v/>
      </c>
      <c r="U20" s="56" t="str">
        <f>IFERROR(novembre!Z41,"")</f>
        <v/>
      </c>
      <c r="V20" s="33" t="str">
        <f>IFERROR(novembre!AA41,"")</f>
        <v/>
      </c>
      <c r="W20" s="156" t="str">
        <f>IFERROR(novembre!AB41,"")</f>
        <v/>
      </c>
      <c r="X20" s="146">
        <f>IFERROR(novembre!AC41,"")</f>
        <v>6.8</v>
      </c>
      <c r="Y20" s="145">
        <f>IFERROR(novembre!AD41,"")</f>
        <v>6.1</v>
      </c>
      <c r="Z20" s="205">
        <f>IFERROR(novembre!AE41,"")</f>
        <v>10.294117647058826</v>
      </c>
    </row>
    <row r="21" spans="1:26" ht="19.899999999999999" customHeight="1" thickBot="1" x14ac:dyDescent="0.25">
      <c r="A21" s="217">
        <v>45261</v>
      </c>
      <c r="B21" s="198">
        <f>desembre!C40</f>
        <v>468</v>
      </c>
      <c r="C21" s="149">
        <f>IFERROR(desembre!C41,"")</f>
        <v>15.096774193548388</v>
      </c>
      <c r="D21" s="197">
        <f>IFERROR(desembre!I41,"")</f>
        <v>671.72727272727275</v>
      </c>
      <c r="E21" s="206">
        <f>IFERROR(desembre!J41,"")</f>
        <v>32.18181818181818</v>
      </c>
      <c r="F21" s="142">
        <f>IFERROR(desembre!K41,"")</f>
        <v>94.705594825578771</v>
      </c>
      <c r="G21" s="197">
        <f>IFERROR(desembre!L41,"")</f>
        <v>910.63636363636363</v>
      </c>
      <c r="H21" s="206">
        <f>IFERROR(desembre!M41,"")</f>
        <v>28.827272727272728</v>
      </c>
      <c r="I21" s="147">
        <f>IFERROR(desembre!N41,"")</f>
        <v>95.800271069262806</v>
      </c>
      <c r="J21" s="197">
        <f>IFERROR(desembre!O41,"")</f>
        <v>1862</v>
      </c>
      <c r="K21" s="206">
        <f>IFERROR(desembre!P41,"")</f>
        <v>133</v>
      </c>
      <c r="L21" s="147">
        <f>IFERROR(desembre!Q41,"")</f>
        <v>91.652779238530201</v>
      </c>
      <c r="M21" s="146" t="str">
        <f>IFERROR(desembre!R41,"")</f>
        <v/>
      </c>
      <c r="N21" s="145" t="str">
        <f>IFERROR(desembre!S41,"")</f>
        <v/>
      </c>
      <c r="O21" s="146" t="str">
        <f>IFERROR(desembre!T41,"")</f>
        <v/>
      </c>
      <c r="P21" s="145" t="str">
        <f>IFERROR(desembre!U41,"")</f>
        <v/>
      </c>
      <c r="Q21" s="146" t="str">
        <f>IFERROR(desembre!V41,"")</f>
        <v/>
      </c>
      <c r="R21" s="145" t="str">
        <f>IFERROR(desembre!W41,"")</f>
        <v/>
      </c>
      <c r="S21" s="146" t="str">
        <f>IFERROR(desembre!X41,"")</f>
        <v/>
      </c>
      <c r="T21" s="145" t="str">
        <f>IFERROR(desembre!Y41,"")</f>
        <v/>
      </c>
      <c r="U21" s="56" t="str">
        <f>IFERROR(desembre!Z41,"")</f>
        <v/>
      </c>
      <c r="V21" s="33" t="str">
        <f>IFERROR(desembre!AA41,"")</f>
        <v/>
      </c>
      <c r="W21" s="156" t="str">
        <f>IFERROR(desembre!AB41,"")</f>
        <v/>
      </c>
      <c r="X21" s="146">
        <f>IFERROR(desembre!AC41,"")</f>
        <v>13.6</v>
      </c>
      <c r="Y21" s="145">
        <f>IFERROR(desembre!AD41,"")</f>
        <v>6.5</v>
      </c>
      <c r="Z21" s="205">
        <f>IFERROR(desembre!AE41,"")</f>
        <v>52.205882352941181</v>
      </c>
    </row>
    <row r="22" spans="1:26" ht="19.899999999999999" customHeight="1" thickTop="1" x14ac:dyDescent="0.25">
      <c r="A22" s="336" t="s">
        <v>11</v>
      </c>
      <c r="B22" s="39">
        <f>SUM(B10:B21)</f>
        <v>6255</v>
      </c>
      <c r="C22" s="16"/>
      <c r="D22" s="17"/>
      <c r="E22" s="18"/>
      <c r="F22" s="16"/>
      <c r="G22" s="17"/>
      <c r="H22" s="18"/>
      <c r="I22" s="16"/>
      <c r="J22" s="17"/>
      <c r="K22" s="18"/>
      <c r="L22" s="16"/>
      <c r="M22" s="17"/>
      <c r="N22" s="18"/>
      <c r="O22" s="17"/>
      <c r="P22" s="18"/>
      <c r="Q22" s="17"/>
      <c r="R22" s="18"/>
      <c r="S22" s="17"/>
      <c r="T22" s="18"/>
      <c r="U22" s="17"/>
      <c r="V22" s="18"/>
      <c r="W22" s="16"/>
      <c r="X22" s="17"/>
      <c r="Y22" s="18"/>
      <c r="Z22" s="16"/>
    </row>
    <row r="23" spans="1:26" s="20" customFormat="1" ht="19.899999999999999" customHeight="1" x14ac:dyDescent="0.25">
      <c r="A23" s="337" t="s">
        <v>12</v>
      </c>
      <c r="B23" s="8">
        <f t="shared" ref="B23:C23" si="0">AVERAGE(B10:B21)</f>
        <v>521.25</v>
      </c>
      <c r="C23" s="9">
        <f t="shared" si="0"/>
        <v>17.13664234511009</v>
      </c>
      <c r="D23" s="8">
        <f t="shared" ref="D23:Z23" si="1">AVERAGE(D10:D21)</f>
        <v>337.16639309764309</v>
      </c>
      <c r="E23" s="10">
        <f t="shared" si="1"/>
        <v>25.833826519520965</v>
      </c>
      <c r="F23" s="13">
        <f t="shared" si="1"/>
        <v>90.25393665012264</v>
      </c>
      <c r="G23" s="8">
        <f t="shared" si="1"/>
        <v>521.80022986272991</v>
      </c>
      <c r="H23" s="10">
        <f t="shared" si="1"/>
        <v>33.001235236985231</v>
      </c>
      <c r="I23" s="13">
        <f t="shared" si="1"/>
        <v>91.731401203548899</v>
      </c>
      <c r="J23" s="8">
        <f t="shared" si="1"/>
        <v>1066.1754985754985</v>
      </c>
      <c r="K23" s="10">
        <f t="shared" si="1"/>
        <v>104.78841831341829</v>
      </c>
      <c r="L23" s="13">
        <f t="shared" si="1"/>
        <v>87.344151102308004</v>
      </c>
      <c r="M23" s="19" t="e">
        <f t="shared" si="1"/>
        <v>#DIV/0!</v>
      </c>
      <c r="N23" s="15" t="e">
        <f t="shared" si="1"/>
        <v>#DIV/0!</v>
      </c>
      <c r="O23" s="19" t="e">
        <f t="shared" si="1"/>
        <v>#DIV/0!</v>
      </c>
      <c r="P23" s="15" t="e">
        <f t="shared" si="1"/>
        <v>#DIV/0!</v>
      </c>
      <c r="Q23" s="19" t="e">
        <f t="shared" ref="Q23:R23" si="2">AVERAGE(Q10:Q21)</f>
        <v>#DIV/0!</v>
      </c>
      <c r="R23" s="15" t="e">
        <f t="shared" si="2"/>
        <v>#DIV/0!</v>
      </c>
      <c r="S23" s="19" t="e">
        <f t="shared" ref="S23:T23" si="3">AVERAGE(S10:S21)</f>
        <v>#DIV/0!</v>
      </c>
      <c r="T23" s="15" t="e">
        <f t="shared" si="3"/>
        <v>#DIV/0!</v>
      </c>
      <c r="U23" s="19" t="e">
        <f t="shared" si="1"/>
        <v>#DIV/0!</v>
      </c>
      <c r="V23" s="15" t="e">
        <f t="shared" si="1"/>
        <v>#DIV/0!</v>
      </c>
      <c r="W23" s="13" t="e">
        <f t="shared" si="1"/>
        <v>#DIV/0!</v>
      </c>
      <c r="X23" s="19">
        <f t="shared" si="1"/>
        <v>10.838333333333333</v>
      </c>
      <c r="Y23" s="15">
        <f t="shared" si="1"/>
        <v>6.2149999999999999</v>
      </c>
      <c r="Z23" s="13">
        <f t="shared" si="1"/>
        <v>40.527546840879772</v>
      </c>
    </row>
    <row r="24" spans="1:26" s="20" customFormat="1" ht="19.899999999999999" customHeight="1" x14ac:dyDescent="0.25">
      <c r="A24" s="338" t="s">
        <v>13</v>
      </c>
      <c r="B24" s="8">
        <f t="shared" ref="B24:Z24" si="4">MAX(B10:B21)</f>
        <v>838</v>
      </c>
      <c r="C24" s="9">
        <f t="shared" si="4"/>
        <v>27.032258064516128</v>
      </c>
      <c r="D24" s="8">
        <f t="shared" si="4"/>
        <v>671.72727272727275</v>
      </c>
      <c r="E24" s="10">
        <f t="shared" si="4"/>
        <v>41.2222222222222</v>
      </c>
      <c r="F24" s="13">
        <f t="shared" si="4"/>
        <v>94.705594825578771</v>
      </c>
      <c r="G24" s="8">
        <f t="shared" si="4"/>
        <v>910.63636363636363</v>
      </c>
      <c r="H24" s="10">
        <f t="shared" si="4"/>
        <v>51.11834498834498</v>
      </c>
      <c r="I24" s="13">
        <f t="shared" si="4"/>
        <v>95.800271069262806</v>
      </c>
      <c r="J24" s="8">
        <f t="shared" si="4"/>
        <v>1862</v>
      </c>
      <c r="K24" s="10">
        <f t="shared" si="4"/>
        <v>146.03729603729602</v>
      </c>
      <c r="L24" s="13">
        <f t="shared" si="4"/>
        <v>91.652779238530201</v>
      </c>
      <c r="M24" s="19">
        <f t="shared" si="4"/>
        <v>0</v>
      </c>
      <c r="N24" s="15">
        <f t="shared" si="4"/>
        <v>0</v>
      </c>
      <c r="O24" s="19">
        <f t="shared" si="4"/>
        <v>0</v>
      </c>
      <c r="P24" s="15">
        <f t="shared" si="4"/>
        <v>0</v>
      </c>
      <c r="Q24" s="19">
        <f t="shared" ref="Q24:R24" si="5">MAX(Q10:Q21)</f>
        <v>0</v>
      </c>
      <c r="R24" s="15">
        <f t="shared" si="5"/>
        <v>0</v>
      </c>
      <c r="S24" s="19">
        <f t="shared" ref="S24:T24" si="6">MAX(S10:S21)</f>
        <v>0</v>
      </c>
      <c r="T24" s="15">
        <f t="shared" si="6"/>
        <v>0</v>
      </c>
      <c r="U24" s="19">
        <f t="shared" si="4"/>
        <v>0</v>
      </c>
      <c r="V24" s="15">
        <f t="shared" si="4"/>
        <v>0</v>
      </c>
      <c r="W24" s="13">
        <f t="shared" si="4"/>
        <v>0</v>
      </c>
      <c r="X24" s="19">
        <f t="shared" si="4"/>
        <v>16.100000000000001</v>
      </c>
      <c r="Y24" s="15">
        <f t="shared" si="4"/>
        <v>12.7</v>
      </c>
      <c r="Z24" s="13">
        <f t="shared" si="4"/>
        <v>98.591549295774655</v>
      </c>
    </row>
    <row r="25" spans="1:26" s="20" customFormat="1" ht="19.899999999999999" customHeight="1" thickBot="1" x14ac:dyDescent="0.3">
      <c r="A25" s="339" t="s">
        <v>14</v>
      </c>
      <c r="B25" s="21">
        <f t="shared" ref="B25:Z25" si="7">MIN(B10:B21)</f>
        <v>391</v>
      </c>
      <c r="C25" s="22">
        <f t="shared" si="7"/>
        <v>12.870967741935484</v>
      </c>
      <c r="D25" s="21">
        <f t="shared" si="7"/>
        <v>189.33333333333334</v>
      </c>
      <c r="E25" s="23">
        <f t="shared" si="7"/>
        <v>14.689153439153436</v>
      </c>
      <c r="F25" s="24">
        <f t="shared" si="7"/>
        <v>86.896225688211231</v>
      </c>
      <c r="G25" s="21">
        <f t="shared" si="7"/>
        <v>297.03561253561259</v>
      </c>
      <c r="H25" s="23">
        <f t="shared" si="7"/>
        <v>17.64965811965812</v>
      </c>
      <c r="I25" s="24">
        <f t="shared" si="7"/>
        <v>88.354865194715629</v>
      </c>
      <c r="J25" s="21">
        <f t="shared" si="7"/>
        <v>617.60512820512815</v>
      </c>
      <c r="K25" s="23">
        <f t="shared" si="7"/>
        <v>65.271604938271594</v>
      </c>
      <c r="L25" s="24">
        <f t="shared" si="7"/>
        <v>79.934978716866951</v>
      </c>
      <c r="M25" s="21">
        <f t="shared" si="7"/>
        <v>0</v>
      </c>
      <c r="N25" s="23">
        <f t="shared" si="7"/>
        <v>0</v>
      </c>
      <c r="O25" s="21">
        <f t="shared" si="7"/>
        <v>0</v>
      </c>
      <c r="P25" s="23">
        <f t="shared" si="7"/>
        <v>0</v>
      </c>
      <c r="Q25" s="21">
        <f t="shared" ref="Q25:R25" si="8">MIN(Q10:Q21)</f>
        <v>0</v>
      </c>
      <c r="R25" s="23">
        <f t="shared" si="8"/>
        <v>0</v>
      </c>
      <c r="S25" s="21">
        <f t="shared" ref="S25:T25" si="9">MIN(S10:S21)</f>
        <v>0</v>
      </c>
      <c r="T25" s="23">
        <f t="shared" si="9"/>
        <v>0</v>
      </c>
      <c r="U25" s="21">
        <f t="shared" si="7"/>
        <v>0</v>
      </c>
      <c r="V25" s="23">
        <f t="shared" si="7"/>
        <v>0</v>
      </c>
      <c r="W25" s="24">
        <f t="shared" si="7"/>
        <v>0</v>
      </c>
      <c r="X25" s="21">
        <f t="shared" si="7"/>
        <v>5.4</v>
      </c>
      <c r="Y25" s="23">
        <f t="shared" si="7"/>
        <v>0.1</v>
      </c>
      <c r="Z25" s="24">
        <f t="shared" si="7"/>
        <v>3.0534351145038272</v>
      </c>
    </row>
    <row r="26" spans="1:26" s="20" customFormat="1" ht="19.899999999999999" customHeight="1" thickTop="1" thickBot="1" x14ac:dyDescent="0.3">
      <c r="A26" s="339" t="s">
        <v>179</v>
      </c>
      <c r="B26" s="8">
        <v>1027.3263888888889</v>
      </c>
      <c r="C26" s="9">
        <v>33.719828469022012</v>
      </c>
      <c r="D26" s="8">
        <v>226.59743666827009</v>
      </c>
      <c r="E26" s="10">
        <v>43.38033067604146</v>
      </c>
      <c r="F26" s="13">
        <v>77.130544185422835</v>
      </c>
      <c r="G26" s="8">
        <v>249.44879987940132</v>
      </c>
      <c r="H26" s="10">
        <v>34.76228340173278</v>
      </c>
      <c r="I26" s="13">
        <v>83.711585495594235</v>
      </c>
      <c r="J26" s="8">
        <v>550.59126426445266</v>
      </c>
      <c r="K26" s="10">
        <v>114.11762817412612</v>
      </c>
      <c r="L26" s="13">
        <v>75.13748044386233</v>
      </c>
      <c r="M26" s="8"/>
      <c r="N26" s="10"/>
      <c r="O26" s="8"/>
      <c r="P26" s="10"/>
      <c r="Q26" s="8"/>
      <c r="R26" s="10"/>
      <c r="S26" s="8"/>
      <c r="T26" s="10"/>
      <c r="U26" s="8"/>
      <c r="V26" s="10"/>
      <c r="W26" s="13"/>
      <c r="X26" s="8">
        <v>8.7141666666666655</v>
      </c>
      <c r="Y26" s="10">
        <v>5.9733333333333336</v>
      </c>
      <c r="Z26" s="13">
        <v>30.461095913521898</v>
      </c>
    </row>
    <row r="27" spans="1:26" s="20" customFormat="1" ht="19.899999999999999" customHeight="1" thickTop="1" thickBot="1" x14ac:dyDescent="0.3">
      <c r="A27" s="339" t="s">
        <v>180</v>
      </c>
      <c r="B27" s="8">
        <v>945.06765873015866</v>
      </c>
      <c r="C27" s="9">
        <v>31.025774449564775</v>
      </c>
      <c r="D27" s="8">
        <v>265.51944444444445</v>
      </c>
      <c r="E27" s="10">
        <v>49.315277777777787</v>
      </c>
      <c r="F27" s="13">
        <v>76.78264962443599</v>
      </c>
      <c r="G27" s="8">
        <v>256.68788888888884</v>
      </c>
      <c r="H27" s="10">
        <v>44.567869444444447</v>
      </c>
      <c r="I27" s="13">
        <v>79.875023258434936</v>
      </c>
      <c r="J27" s="8">
        <v>590.93333333333351</v>
      </c>
      <c r="K27" s="10">
        <v>128.50277777777777</v>
      </c>
      <c r="L27" s="13">
        <v>74.889995880758391</v>
      </c>
      <c r="M27" s="8">
        <v>101.64353333333334</v>
      </c>
      <c r="N27" s="10">
        <v>54.688583333333334</v>
      </c>
      <c r="O27" s="8">
        <v>63.837499999999999</v>
      </c>
      <c r="P27" s="10">
        <v>28.788888888888891</v>
      </c>
      <c r="Q27" s="8">
        <v>0.83146666666666658</v>
      </c>
      <c r="R27" s="10">
        <v>8.6280833333333344</v>
      </c>
      <c r="S27" s="8">
        <v>0.23825000000000005</v>
      </c>
      <c r="T27" s="10">
        <v>1.1519999999999999</v>
      </c>
      <c r="U27" s="8">
        <v>102.71325000000002</v>
      </c>
      <c r="V27" s="10">
        <v>64.468666666666664</v>
      </c>
      <c r="W27" s="13">
        <v>0.35315770889394998</v>
      </c>
      <c r="X27" s="8">
        <v>10.317499999999999</v>
      </c>
      <c r="Y27" s="10">
        <v>7.0691666666666668</v>
      </c>
      <c r="Z27" s="13">
        <v>28.679581696255088</v>
      </c>
    </row>
    <row r="28" spans="1:26" s="20" customFormat="1" ht="19.899999999999999" customHeight="1" thickTop="1" thickBot="1" x14ac:dyDescent="0.3">
      <c r="A28" s="339" t="s">
        <v>181</v>
      </c>
      <c r="B28" s="8">
        <v>1044.4566666666667</v>
      </c>
      <c r="C28" s="9">
        <v>34.35739311315924</v>
      </c>
      <c r="D28" s="8">
        <v>211.43016975308646</v>
      </c>
      <c r="E28" s="10">
        <v>41.362037037037034</v>
      </c>
      <c r="F28" s="13">
        <v>75.051505231313698</v>
      </c>
      <c r="G28" s="8">
        <v>237.14369444444446</v>
      </c>
      <c r="H28" s="10">
        <v>35.867268518518522</v>
      </c>
      <c r="I28" s="13">
        <v>82.385905729789684</v>
      </c>
      <c r="J28" s="8">
        <v>541.52453703703702</v>
      </c>
      <c r="K28" s="10">
        <v>109.1615740740741</v>
      </c>
      <c r="L28" s="13">
        <v>77.840619417356947</v>
      </c>
      <c r="M28" s="19">
        <v>81.404749999999993</v>
      </c>
      <c r="N28" s="15">
        <v>44.265833333333326</v>
      </c>
      <c r="O28" s="19">
        <v>46.581666666666671</v>
      </c>
      <c r="P28" s="15">
        <v>23.467500000000001</v>
      </c>
      <c r="Q28" s="19">
        <v>0.82858333333333345</v>
      </c>
      <c r="R28" s="15">
        <v>7.3758333333333326</v>
      </c>
      <c r="S28" s="19">
        <v>0.21541666666666667</v>
      </c>
      <c r="T28" s="15">
        <v>6.5864166666666657</v>
      </c>
      <c r="U28" s="19">
        <v>82.448750000000004</v>
      </c>
      <c r="V28" s="15">
        <v>58.228083333333331</v>
      </c>
      <c r="W28" s="13">
        <v>0.28221841294757627</v>
      </c>
      <c r="X28" s="19">
        <v>9.7849999999999984</v>
      </c>
      <c r="Y28" s="15">
        <v>6.985833333333332</v>
      </c>
      <c r="Z28" s="13">
        <v>28.924319196140527</v>
      </c>
    </row>
    <row r="29" spans="1:26" ht="16.5" thickTop="1" thickBot="1" x14ac:dyDescent="0.3">
      <c r="A29" s="339" t="s">
        <v>228</v>
      </c>
      <c r="B29" s="8">
        <v>2651.25</v>
      </c>
      <c r="C29" s="9">
        <v>87.178411418330768</v>
      </c>
      <c r="D29" s="8">
        <v>215.33297839506176</v>
      </c>
      <c r="E29" s="10">
        <v>41.892983796296292</v>
      </c>
      <c r="F29" s="13">
        <v>72.520258223251659</v>
      </c>
      <c r="G29" s="8">
        <v>217.1378436349361</v>
      </c>
      <c r="H29" s="10">
        <v>30.903104966807422</v>
      </c>
      <c r="I29" s="13">
        <v>79.418341148370345</v>
      </c>
      <c r="J29" s="8">
        <v>473.12984815433646</v>
      </c>
      <c r="K29" s="10">
        <v>96.179037805328221</v>
      </c>
      <c r="L29" s="13">
        <v>73.058350851336613</v>
      </c>
      <c r="M29" s="19">
        <v>59.688416666666662</v>
      </c>
      <c r="N29" s="15">
        <v>23.28425</v>
      </c>
      <c r="O29" s="19">
        <v>44.925000000000004</v>
      </c>
      <c r="P29" s="15">
        <v>16.580624999999998</v>
      </c>
      <c r="Q29" s="19">
        <v>0.67824999999999991</v>
      </c>
      <c r="R29" s="15">
        <v>4.5269583333333339</v>
      </c>
      <c r="S29" s="19">
        <v>0.17283333333333337</v>
      </c>
      <c r="T29" s="15">
        <v>0.85616666666666663</v>
      </c>
      <c r="U29" s="19">
        <v>60.539500000000004</v>
      </c>
      <c r="V29" s="15">
        <v>28.667374999999996</v>
      </c>
      <c r="W29" s="13">
        <v>0.45695529255783257</v>
      </c>
      <c r="X29" s="19">
        <v>7.6608333333333327</v>
      </c>
      <c r="Y29" s="15">
        <v>3.8720000000000003</v>
      </c>
      <c r="Z29" s="13">
        <v>47.338979684317756</v>
      </c>
    </row>
    <row r="30" spans="1:26" ht="16.5" thickTop="1" thickBot="1" x14ac:dyDescent="0.3">
      <c r="A30" s="364" t="s">
        <v>229</v>
      </c>
      <c r="B30" s="8">
        <v>2970.5</v>
      </c>
      <c r="C30" s="9">
        <v>97.601376088069628</v>
      </c>
      <c r="D30" s="8">
        <v>141.37634901648065</v>
      </c>
      <c r="E30" s="10">
        <v>41.767166666666647</v>
      </c>
      <c r="F30" s="13">
        <v>60.928933870685178</v>
      </c>
      <c r="G30" s="8">
        <v>139.94860057938055</v>
      </c>
      <c r="H30" s="10">
        <v>29.40930867051112</v>
      </c>
      <c r="I30" s="13">
        <v>72.001305376010805</v>
      </c>
      <c r="J30" s="8">
        <v>322.05643545592375</v>
      </c>
      <c r="K30" s="10">
        <v>92.682133043423448</v>
      </c>
      <c r="L30" s="13">
        <v>63.386576811362829</v>
      </c>
      <c r="M30" s="19">
        <v>43.228000000000002</v>
      </c>
      <c r="N30" s="15">
        <v>27.359833333333338</v>
      </c>
      <c r="O30" s="19">
        <v>29.758333333333329</v>
      </c>
      <c r="P30" s="15">
        <v>17.509166666666669</v>
      </c>
      <c r="Q30" s="19">
        <v>0.58033333333333326</v>
      </c>
      <c r="R30" s="15">
        <v>2.2109444444444444</v>
      </c>
      <c r="S30" s="19">
        <v>0.20883333333333334</v>
      </c>
      <c r="T30" s="15">
        <v>0.56766666666666665</v>
      </c>
      <c r="U30" s="19">
        <v>44.017166666666668</v>
      </c>
      <c r="V30" s="15">
        <v>30.138444444444449</v>
      </c>
      <c r="W30" s="13">
        <v>0.2764605012231956</v>
      </c>
      <c r="X30" s="19">
        <v>4.9516666666666653</v>
      </c>
      <c r="Y30" s="15">
        <v>4.2425000000000006</v>
      </c>
      <c r="Z30" s="13">
        <v>13.976741204669439</v>
      </c>
    </row>
    <row r="31" spans="1:26" ht="16.5" thickTop="1" thickBot="1" x14ac:dyDescent="0.3">
      <c r="A31" s="337" t="s">
        <v>230</v>
      </c>
      <c r="B31" s="8">
        <v>2138.665833333333</v>
      </c>
      <c r="C31" s="9">
        <v>70.074293778801845</v>
      </c>
      <c r="D31" s="8">
        <v>200.79699074074077</v>
      </c>
      <c r="E31" s="10">
        <v>41.378690476190471</v>
      </c>
      <c r="F31" s="13">
        <v>74.430331523462073</v>
      </c>
      <c r="G31" s="8">
        <v>200.77273015873016</v>
      </c>
      <c r="H31" s="10">
        <v>33.30264858104858</v>
      </c>
      <c r="I31" s="13">
        <v>79.462497950685233</v>
      </c>
      <c r="J31" s="8">
        <v>426.80912698412698</v>
      </c>
      <c r="K31" s="10">
        <v>100.22900282587783</v>
      </c>
      <c r="L31" s="13">
        <v>71.960968677148529</v>
      </c>
      <c r="M31" s="19">
        <v>51.578666666666685</v>
      </c>
      <c r="N31" s="15">
        <v>29.487333333333336</v>
      </c>
      <c r="O31" s="19">
        <v>40.383333333333333</v>
      </c>
      <c r="P31" s="15">
        <v>19.490952380952383</v>
      </c>
      <c r="Q31" s="19">
        <v>0.89216666666666677</v>
      </c>
      <c r="R31" s="15">
        <v>2.3519285714285716</v>
      </c>
      <c r="S31" s="19">
        <v>0.84833333333333327</v>
      </c>
      <c r="T31" s="15">
        <v>0.44775000000000004</v>
      </c>
      <c r="U31" s="19">
        <v>53.319166666666668</v>
      </c>
      <c r="V31" s="15">
        <v>32.287011904761904</v>
      </c>
      <c r="W31" s="13">
        <v>0.34847610299763249</v>
      </c>
      <c r="X31" s="19">
        <v>8.0708333333333329</v>
      </c>
      <c r="Y31" s="15">
        <v>5.4124999999999988</v>
      </c>
      <c r="Z31" s="13">
        <v>26.172432003567774</v>
      </c>
    </row>
    <row r="32" spans="1:26" ht="16.5" thickTop="1" thickBot="1" x14ac:dyDescent="0.3">
      <c r="A32" s="336" t="s">
        <v>231</v>
      </c>
      <c r="B32" s="197">
        <v>2499.0758333333338</v>
      </c>
      <c r="C32" s="139">
        <v>81.898454146582637</v>
      </c>
      <c r="D32" s="197">
        <v>227.03411835748796</v>
      </c>
      <c r="E32" s="206">
        <v>56.942817460317464</v>
      </c>
      <c r="F32" s="147">
        <v>70.891467851830001</v>
      </c>
      <c r="G32" s="197">
        <v>225.89237632275135</v>
      </c>
      <c r="H32" s="206">
        <v>41.918253125</v>
      </c>
      <c r="I32" s="147">
        <v>77.119058086777244</v>
      </c>
      <c r="J32" s="197">
        <v>489.55291005291002</v>
      </c>
      <c r="K32" s="206">
        <v>118.45932043650795</v>
      </c>
      <c r="L32" s="147">
        <v>71.917275110475671</v>
      </c>
      <c r="M32" s="152">
        <v>55.466166666666673</v>
      </c>
      <c r="N32" s="142">
        <v>30.894749999999998</v>
      </c>
      <c r="O32" s="152">
        <v>48.233333333333341</v>
      </c>
      <c r="P32" s="142">
        <v>25.220416666666665</v>
      </c>
      <c r="Q32" s="152">
        <v>1.3336000000000001</v>
      </c>
      <c r="R32" s="142">
        <v>1.2002499999999998</v>
      </c>
      <c r="S32" s="152">
        <v>0.96279999999999999</v>
      </c>
      <c r="T32" s="142">
        <v>0.15079999999999999</v>
      </c>
      <c r="U32" s="152">
        <v>56.423000000000002</v>
      </c>
      <c r="V32" s="142">
        <v>32.157833333333336</v>
      </c>
      <c r="W32" s="147">
        <v>39.340666521524398</v>
      </c>
      <c r="X32" s="152">
        <v>7.5883333333333338</v>
      </c>
      <c r="Y32" s="142">
        <v>5.0741666666666658</v>
      </c>
      <c r="Z32" s="147">
        <v>30.072752358046927</v>
      </c>
    </row>
    <row r="33" spans="1:26" ht="16.5" thickTop="1" thickBot="1" x14ac:dyDescent="0.3">
      <c r="A33" s="336" t="s">
        <v>232</v>
      </c>
      <c r="B33" s="197">
        <v>1986.4166666666667</v>
      </c>
      <c r="C33" s="139">
        <v>65.141730670762925</v>
      </c>
      <c r="D33" s="197">
        <v>276.97222222222223</v>
      </c>
      <c r="E33" s="206">
        <v>59.956180509305504</v>
      </c>
      <c r="F33" s="147">
        <v>73.187217027997278</v>
      </c>
      <c r="G33" s="197">
        <v>342.53638888888889</v>
      </c>
      <c r="H33" s="206">
        <v>52.396666666666668</v>
      </c>
      <c r="I33" s="147">
        <v>80.5186887319921</v>
      </c>
      <c r="J33" s="197">
        <v>743.54166666666663</v>
      </c>
      <c r="K33" s="206">
        <v>122.77659722222221</v>
      </c>
      <c r="L33" s="147">
        <v>79.529661889857167</v>
      </c>
      <c r="M33" s="152">
        <v>54.625000000000007</v>
      </c>
      <c r="N33" s="142">
        <v>29.943333333333339</v>
      </c>
      <c r="O33" s="152">
        <v>48.958333333333343</v>
      </c>
      <c r="P33" s="142">
        <v>27.108333333333334</v>
      </c>
      <c r="Q33" s="152"/>
      <c r="R33" s="142">
        <v>3.0066666666666664</v>
      </c>
      <c r="S33" s="152"/>
      <c r="T33" s="142"/>
      <c r="U33" s="152">
        <v>55.491666666666667</v>
      </c>
      <c r="V33" s="142">
        <v>32.950000000000003</v>
      </c>
      <c r="W33" s="147">
        <v>37.897763922648643</v>
      </c>
      <c r="X33" s="152">
        <v>8.5708333333333346</v>
      </c>
      <c r="Y33" s="142">
        <v>5.9133333333333331</v>
      </c>
      <c r="Z33" s="147">
        <v>28.813810033364291</v>
      </c>
    </row>
    <row r="34" spans="1:26" ht="16.5" thickTop="1" thickBot="1" x14ac:dyDescent="0.3">
      <c r="A34" s="336" t="s">
        <v>233</v>
      </c>
      <c r="B34" s="197">
        <v>2606.1666666666665</v>
      </c>
      <c r="C34" s="139">
        <v>85.589266513056828</v>
      </c>
      <c r="D34" s="197">
        <v>216.36805555555554</v>
      </c>
      <c r="E34" s="206">
        <v>55.045833333333327</v>
      </c>
      <c r="F34" s="147">
        <v>67.157090011121497</v>
      </c>
      <c r="G34" s="197">
        <v>236.05999999999997</v>
      </c>
      <c r="H34" s="206">
        <v>40.53113888888889</v>
      </c>
      <c r="I34" s="147">
        <v>80.923997213036643</v>
      </c>
      <c r="J34" s="197">
        <v>473.43184754521963</v>
      </c>
      <c r="K34" s="206">
        <v>105.66895645645646</v>
      </c>
      <c r="L34" s="147">
        <v>75.436428168592684</v>
      </c>
      <c r="M34" s="152"/>
      <c r="N34" s="142"/>
      <c r="O34" s="152">
        <v>37.441666666666663</v>
      </c>
      <c r="P34" s="142">
        <v>19.0825</v>
      </c>
      <c r="Q34" s="152"/>
      <c r="R34" s="142">
        <v>3.5441666666666669</v>
      </c>
      <c r="S34" s="152"/>
      <c r="T34" s="142"/>
      <c r="U34" s="152">
        <v>42.61333333333333</v>
      </c>
      <c r="V34" s="142">
        <v>26.39916666666667</v>
      </c>
      <c r="W34" s="147">
        <v>36.393616855875457</v>
      </c>
      <c r="X34" s="152">
        <v>5.9383333333333335</v>
      </c>
      <c r="Y34" s="142">
        <v>4.9033333333333333</v>
      </c>
      <c r="Z34" s="147">
        <v>15.995763013457591</v>
      </c>
    </row>
    <row r="35" spans="1:26" ht="16.5" thickTop="1" thickBot="1" x14ac:dyDescent="0.3">
      <c r="A35" s="364" t="s">
        <v>234</v>
      </c>
      <c r="B35" s="198">
        <v>2063.5</v>
      </c>
      <c r="C35" s="149">
        <v>67.820462109575018</v>
      </c>
      <c r="D35" s="198">
        <v>196.08333333333334</v>
      </c>
      <c r="E35" s="207">
        <v>83.537500000000023</v>
      </c>
      <c r="F35" s="151">
        <v>43.922140310980943</v>
      </c>
      <c r="G35" s="198">
        <v>179.35618055555554</v>
      </c>
      <c r="H35" s="207">
        <v>56.975138888888885</v>
      </c>
      <c r="I35" s="151">
        <v>59.803559671374614</v>
      </c>
      <c r="J35" s="198">
        <v>443.39305555555558</v>
      </c>
      <c r="K35" s="207">
        <v>133.4722222222222</v>
      </c>
      <c r="L35" s="151">
        <v>63.041511612333409</v>
      </c>
      <c r="M35" s="208"/>
      <c r="N35" s="209"/>
      <c r="O35" s="208">
        <v>31.981666666666666</v>
      </c>
      <c r="P35" s="209">
        <v>20.261666666666663</v>
      </c>
      <c r="Q35" s="208"/>
      <c r="R35" s="209">
        <v>1.6597500000000005</v>
      </c>
      <c r="S35" s="208"/>
      <c r="T35" s="209"/>
      <c r="U35" s="208">
        <v>40.666666666666664</v>
      </c>
      <c r="V35" s="209">
        <v>29.724999999999998</v>
      </c>
      <c r="W35" s="151">
        <v>26.243235399322543</v>
      </c>
      <c r="X35" s="208">
        <v>6.6718181818181819</v>
      </c>
      <c r="Y35" s="209">
        <v>4.5872727272727269</v>
      </c>
      <c r="Z35" s="151">
        <v>22.708914941782414</v>
      </c>
    </row>
    <row r="36" spans="1:26" ht="13.5" thickTop="1" x14ac:dyDescent="0.2"/>
    <row r="45" spans="1:26" x14ac:dyDescent="0.2">
      <c r="A45" s="335" t="s">
        <v>182</v>
      </c>
      <c r="B45" s="232"/>
      <c r="C45" s="50"/>
    </row>
  </sheetData>
  <sheetProtection insertColumns="0" insertRows="0"/>
  <mergeCells count="34">
    <mergeCell ref="Z7:Z8"/>
    <mergeCell ref="U7:U8"/>
    <mergeCell ref="V7:V8"/>
    <mergeCell ref="W7:W8"/>
    <mergeCell ref="X7:X8"/>
    <mergeCell ref="M7:M8"/>
    <mergeCell ref="N7:N8"/>
    <mergeCell ref="O7:O8"/>
    <mergeCell ref="P7:P8"/>
    <mergeCell ref="Y7:Y8"/>
    <mergeCell ref="Q7:Q8"/>
    <mergeCell ref="R7:R8"/>
    <mergeCell ref="S7:S8"/>
    <mergeCell ref="T7:T8"/>
    <mergeCell ref="H7:H8"/>
    <mergeCell ref="I7:I8"/>
    <mergeCell ref="J7:J8"/>
    <mergeCell ref="K7:K8"/>
    <mergeCell ref="L7:L8"/>
    <mergeCell ref="A7:A8"/>
    <mergeCell ref="D7:D8"/>
    <mergeCell ref="E7:E8"/>
    <mergeCell ref="F7:F8"/>
    <mergeCell ref="G7:G8"/>
    <mergeCell ref="M5:N5"/>
    <mergeCell ref="O5:P5"/>
    <mergeCell ref="U5:W5"/>
    <mergeCell ref="X5:Z5"/>
    <mergeCell ref="B5:C6"/>
    <mergeCell ref="D5:F5"/>
    <mergeCell ref="G5:I5"/>
    <mergeCell ref="J5:L5"/>
    <mergeCell ref="Q5:R5"/>
    <mergeCell ref="S5:T5"/>
  </mergeCells>
  <phoneticPr fontId="0" type="noConversion"/>
  <pageMargins left="0.75" right="0.75" top="1" bottom="1" header="0" footer="0"/>
  <pageSetup paperSize="9" scale="62" orientation="landscape" r:id="rId1"/>
  <headerFooter alignWithMargins="0"/>
  <ignoredErrors>
    <ignoredError sqref="B11:Z21 B10:C10 D10:Z10" unlockedFormula="1"/>
  </ignoredError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Hoja14">
    <pageSetUpPr fitToPage="1"/>
  </sheetPr>
  <dimension ref="A1:AM26"/>
  <sheetViews>
    <sheetView topLeftCell="A7" zoomScale="80" zoomScaleNormal="80" workbookViewId="0">
      <selection activeCell="AG18" sqref="AG18"/>
    </sheetView>
  </sheetViews>
  <sheetFormatPr baseColWidth="10" defaultColWidth="11.42578125" defaultRowHeight="12.75" x14ac:dyDescent="0.2"/>
  <cols>
    <col min="1" max="1" width="28.7109375" bestFit="1" customWidth="1"/>
    <col min="2" max="4" width="10.28515625" style="236" customWidth="1"/>
    <col min="5" max="5" width="9.28515625" customWidth="1"/>
    <col min="6" max="6" width="11.7109375" bestFit="1" customWidth="1"/>
    <col min="7" max="7" width="8.85546875" customWidth="1"/>
    <col min="8" max="8" width="8.7109375" customWidth="1"/>
    <col min="9" max="9" width="15.85546875" bestFit="1" customWidth="1"/>
    <col min="10" max="10" width="7.5703125" customWidth="1"/>
    <col min="11" max="11" width="8.42578125" customWidth="1"/>
    <col min="12" max="12" width="8.140625" hidden="1" customWidth="1"/>
    <col min="13" max="13" width="10.28515625" hidden="1" customWidth="1"/>
    <col min="14" max="15" width="8.42578125" hidden="1" customWidth="1"/>
    <col min="16" max="16" width="12.140625" hidden="1" customWidth="1"/>
    <col min="21" max="22" width="13" customWidth="1"/>
    <col min="23" max="23" width="0" hidden="1" customWidth="1"/>
    <col min="24" max="27" width="0" style="236" hidden="1" customWidth="1"/>
    <col min="28" max="28" width="0" hidden="1" customWidth="1"/>
    <col min="29" max="32" width="10.7109375" hidden="1" customWidth="1"/>
  </cols>
  <sheetData>
    <row r="1" spans="1:39" ht="19.899999999999999" customHeight="1" x14ac:dyDescent="0.25">
      <c r="A1" s="204" t="s">
        <v>0</v>
      </c>
      <c r="B1" s="201" t="str">
        <f>'T1. resum cabal i analítiques'!B1</f>
        <v>TORROJA DEL PRIORAT</v>
      </c>
      <c r="C1" s="246"/>
      <c r="D1" s="246"/>
      <c r="E1" s="201"/>
      <c r="F1" s="201"/>
    </row>
    <row r="2" spans="1:39" ht="19.899999999999999" customHeight="1" x14ac:dyDescent="0.25">
      <c r="A2" s="1" t="s">
        <v>1</v>
      </c>
      <c r="B2" t="s">
        <v>226</v>
      </c>
    </row>
    <row r="3" spans="1:39" ht="19.899999999999999" customHeight="1" x14ac:dyDescent="0.25">
      <c r="A3" s="1"/>
    </row>
    <row r="4" spans="1:39" ht="19.899999999999999" customHeight="1" x14ac:dyDescent="0.25">
      <c r="A4" s="1"/>
    </row>
    <row r="5" spans="1:39" ht="19.899999999999999" customHeight="1" thickBot="1" x14ac:dyDescent="0.25"/>
    <row r="6" spans="1:39" s="64" customFormat="1" ht="19.899999999999999" customHeight="1" thickTop="1" thickBot="1" x14ac:dyDescent="0.3">
      <c r="B6" s="618" t="s">
        <v>23</v>
      </c>
      <c r="C6" s="636"/>
      <c r="D6" s="636"/>
      <c r="E6" s="636"/>
      <c r="F6" s="636"/>
      <c r="G6" s="636"/>
      <c r="H6" s="636"/>
      <c r="I6" s="636"/>
      <c r="J6" s="636"/>
      <c r="K6" s="619"/>
      <c r="L6" s="630" t="s">
        <v>24</v>
      </c>
      <c r="M6" s="631"/>
      <c r="N6" s="631"/>
      <c r="O6" s="631"/>
      <c r="P6" s="632"/>
      <c r="Q6" s="637" t="s">
        <v>26</v>
      </c>
      <c r="R6" s="637"/>
      <c r="S6" s="637"/>
      <c r="T6" s="637"/>
      <c r="U6" s="637"/>
      <c r="V6" s="637"/>
      <c r="W6" s="630" t="s">
        <v>184</v>
      </c>
      <c r="X6" s="637"/>
      <c r="Y6" s="637"/>
      <c r="Z6" s="637"/>
      <c r="AA6" s="637"/>
      <c r="AB6" s="637"/>
      <c r="AC6" s="637"/>
      <c r="AD6" s="637"/>
      <c r="AE6" s="637"/>
      <c r="AF6" s="646"/>
      <c r="AG6" s="637" t="s">
        <v>238</v>
      </c>
      <c r="AH6" s="637"/>
      <c r="AI6" s="637"/>
      <c r="AJ6" s="638" t="s">
        <v>23</v>
      </c>
      <c r="AK6" s="639"/>
      <c r="AL6" s="639"/>
      <c r="AM6" s="639"/>
    </row>
    <row r="7" spans="1:39" s="51" customFormat="1" ht="65.25" thickTop="1" thickBot="1" x14ac:dyDescent="0.25">
      <c r="B7" s="343" t="s">
        <v>190</v>
      </c>
      <c r="C7" s="344" t="s">
        <v>156</v>
      </c>
      <c r="D7" s="344" t="s">
        <v>157</v>
      </c>
      <c r="E7" s="345" t="s">
        <v>17</v>
      </c>
      <c r="F7" s="345" t="s">
        <v>17</v>
      </c>
      <c r="G7" s="76" t="s">
        <v>155</v>
      </c>
      <c r="H7" s="76" t="s">
        <v>18</v>
      </c>
      <c r="I7" s="76" t="s">
        <v>19</v>
      </c>
      <c r="J7" s="76" t="s">
        <v>20</v>
      </c>
      <c r="K7" s="77" t="s">
        <v>21</v>
      </c>
      <c r="L7" s="353" t="s">
        <v>136</v>
      </c>
      <c r="M7" s="78" t="s">
        <v>137</v>
      </c>
      <c r="N7" s="633" t="s">
        <v>25</v>
      </c>
      <c r="O7" s="633"/>
      <c r="P7" s="634"/>
      <c r="Q7" s="363" t="s">
        <v>31</v>
      </c>
      <c r="R7" s="76" t="s">
        <v>61</v>
      </c>
      <c r="S7" s="76" t="s">
        <v>30</v>
      </c>
      <c r="T7" s="76" t="s">
        <v>62</v>
      </c>
      <c r="U7" s="78" t="s">
        <v>151</v>
      </c>
      <c r="V7" s="79" t="s">
        <v>150</v>
      </c>
      <c r="W7" s="353" t="s">
        <v>202</v>
      </c>
      <c r="X7" s="78" t="s">
        <v>172</v>
      </c>
      <c r="Y7" s="78" t="s">
        <v>203</v>
      </c>
      <c r="Z7" s="78" t="s">
        <v>204</v>
      </c>
      <c r="AA7" s="78" t="s">
        <v>173</v>
      </c>
      <c r="AB7" s="76" t="s">
        <v>190</v>
      </c>
      <c r="AC7" s="78" t="s">
        <v>27</v>
      </c>
      <c r="AD7" s="78" t="s">
        <v>131</v>
      </c>
      <c r="AE7" s="78" t="s">
        <v>138</v>
      </c>
      <c r="AF7" s="79" t="s">
        <v>139</v>
      </c>
      <c r="AG7" s="640" t="s">
        <v>239</v>
      </c>
      <c r="AH7" s="641"/>
      <c r="AI7" s="642"/>
      <c r="AJ7" s="505" t="s">
        <v>240</v>
      </c>
      <c r="AK7" s="506" t="s">
        <v>241</v>
      </c>
      <c r="AL7" s="506" t="s">
        <v>242</v>
      </c>
      <c r="AM7" s="507" t="s">
        <v>243</v>
      </c>
    </row>
    <row r="8" spans="1:39" s="51" customFormat="1" ht="19.899999999999999" customHeight="1" thickTop="1" thickBot="1" x14ac:dyDescent="0.25">
      <c r="B8" s="346" t="s">
        <v>119</v>
      </c>
      <c r="C8" s="347" t="s">
        <v>119</v>
      </c>
      <c r="D8" s="347" t="s">
        <v>119</v>
      </c>
      <c r="E8" s="347" t="s">
        <v>119</v>
      </c>
      <c r="F8" s="348" t="s">
        <v>183</v>
      </c>
      <c r="G8" s="351"/>
      <c r="H8" s="351"/>
      <c r="I8" s="351"/>
      <c r="J8" s="351"/>
      <c r="K8" s="352"/>
      <c r="L8" s="354"/>
      <c r="M8" s="351"/>
      <c r="N8" s="635" t="s">
        <v>58</v>
      </c>
      <c r="O8" s="635"/>
      <c r="P8" s="349" t="s">
        <v>59</v>
      </c>
      <c r="Q8" s="354"/>
      <c r="R8" s="351"/>
      <c r="S8" s="351"/>
      <c r="T8" s="351"/>
      <c r="U8" s="351"/>
      <c r="V8" s="352"/>
      <c r="W8" s="354"/>
      <c r="X8" s="351"/>
      <c r="Y8" s="351"/>
      <c r="Z8" s="351"/>
      <c r="AA8" s="351"/>
      <c r="AB8" s="351"/>
      <c r="AC8" s="351"/>
      <c r="AD8" s="351"/>
      <c r="AE8" s="351"/>
      <c r="AF8" s="352"/>
      <c r="AG8" s="508"/>
      <c r="AH8" s="509"/>
      <c r="AI8" s="509"/>
      <c r="AJ8" s="643" t="s">
        <v>244</v>
      </c>
      <c r="AK8" s="644"/>
      <c r="AL8" s="644"/>
      <c r="AM8" s="645"/>
    </row>
    <row r="9" spans="1:39" s="51" customFormat="1" ht="19.899999999999999" customHeight="1" thickTop="1" thickBot="1" x14ac:dyDescent="0.25">
      <c r="B9" s="80" t="s">
        <v>191</v>
      </c>
      <c r="C9" s="81" t="s">
        <v>8</v>
      </c>
      <c r="D9" s="81" t="s">
        <v>212</v>
      </c>
      <c r="E9" s="81" t="s">
        <v>8</v>
      </c>
      <c r="F9" s="81" t="s">
        <v>8</v>
      </c>
      <c r="G9" s="81" t="s">
        <v>9</v>
      </c>
      <c r="H9" s="81" t="s">
        <v>32</v>
      </c>
      <c r="I9" s="65" t="s">
        <v>33</v>
      </c>
      <c r="J9" s="81" t="s">
        <v>22</v>
      </c>
      <c r="K9" s="340" t="s">
        <v>22</v>
      </c>
      <c r="L9" s="82" t="s">
        <v>71</v>
      </c>
      <c r="M9" s="369" t="s">
        <v>71</v>
      </c>
      <c r="N9" s="370" t="s">
        <v>71</v>
      </c>
      <c r="O9" s="81" t="s">
        <v>135</v>
      </c>
      <c r="P9" s="82" t="s">
        <v>71</v>
      </c>
      <c r="Q9" s="80" t="s">
        <v>71</v>
      </c>
      <c r="R9" s="81" t="s">
        <v>71</v>
      </c>
      <c r="S9" s="81" t="s">
        <v>71</v>
      </c>
      <c r="T9" s="81" t="s">
        <v>71</v>
      </c>
      <c r="U9" s="81" t="s">
        <v>9</v>
      </c>
      <c r="V9" s="340" t="s">
        <v>9</v>
      </c>
      <c r="W9" s="80" t="s">
        <v>116</v>
      </c>
      <c r="X9" s="81" t="s">
        <v>116</v>
      </c>
      <c r="Y9" s="81" t="s">
        <v>116</v>
      </c>
      <c r="Z9" s="81" t="s">
        <v>116</v>
      </c>
      <c r="AA9" s="81" t="s">
        <v>116</v>
      </c>
      <c r="AB9" s="81" t="s">
        <v>191</v>
      </c>
      <c r="AC9" s="81" t="s">
        <v>212</v>
      </c>
      <c r="AD9" s="81" t="s">
        <v>71</v>
      </c>
      <c r="AE9" s="81" t="s">
        <v>71</v>
      </c>
      <c r="AF9" s="340" t="s">
        <v>9</v>
      </c>
      <c r="AG9" s="510" t="s">
        <v>245</v>
      </c>
      <c r="AH9" s="510" t="s">
        <v>246</v>
      </c>
      <c r="AI9" s="511" t="s">
        <v>247</v>
      </c>
      <c r="AJ9" s="512" t="s">
        <v>248</v>
      </c>
      <c r="AK9" s="510" t="s">
        <v>248</v>
      </c>
      <c r="AL9" s="510" t="s">
        <v>248</v>
      </c>
      <c r="AM9" s="511"/>
    </row>
    <row r="10" spans="1:39" ht="19.899999999999999" customHeight="1" thickTop="1" x14ac:dyDescent="0.2">
      <c r="A10" s="341">
        <v>44927</v>
      </c>
      <c r="B10" s="247"/>
      <c r="C10" s="261"/>
      <c r="D10" s="261"/>
      <c r="E10" s="206">
        <f>gener!AQ41</f>
        <v>196.48148148148141</v>
      </c>
      <c r="F10" s="206">
        <f>+gener!AR$41</f>
        <v>151.74074074074076</v>
      </c>
      <c r="G10" s="210"/>
      <c r="H10" s="144"/>
      <c r="I10" s="211"/>
      <c r="J10" s="210"/>
      <c r="K10" s="147"/>
      <c r="L10" s="355"/>
      <c r="M10" s="356"/>
      <c r="N10" s="141"/>
      <c r="O10" s="141"/>
      <c r="P10" s="357"/>
      <c r="Q10" s="206">
        <f>gener!AW40</f>
        <v>25</v>
      </c>
      <c r="R10" s="206"/>
      <c r="S10" s="206">
        <f>gener!AX40</f>
        <v>0</v>
      </c>
      <c r="T10" s="212"/>
      <c r="U10" s="212"/>
      <c r="V10" s="544">
        <f>gener!BB41</f>
        <v>2.0099999999999998</v>
      </c>
      <c r="W10" s="197"/>
      <c r="X10" s="350"/>
      <c r="Y10" s="350"/>
      <c r="Z10" s="350"/>
      <c r="AA10" s="350"/>
      <c r="AB10" s="210"/>
      <c r="AC10" s="213"/>
      <c r="AD10" s="212"/>
      <c r="AE10" s="212"/>
      <c r="AF10" s="147"/>
      <c r="AG10" s="206">
        <f>gener!BR40</f>
        <v>8</v>
      </c>
      <c r="AH10" s="513">
        <f>+V10</f>
        <v>2.0099999999999998</v>
      </c>
      <c r="AI10" s="546">
        <f t="shared" ref="AI10" si="0">+IF(AG10="","",AG10*AH10/100)</f>
        <v>0.16079999999999997</v>
      </c>
      <c r="AJ10" s="514">
        <v>3</v>
      </c>
      <c r="AK10" s="515">
        <v>2</v>
      </c>
      <c r="AL10" s="515">
        <v>1</v>
      </c>
      <c r="AM10" s="516" t="s">
        <v>249</v>
      </c>
    </row>
    <row r="11" spans="1:39" ht="19.899999999999999" customHeight="1" x14ac:dyDescent="0.2">
      <c r="A11" s="217">
        <v>44958</v>
      </c>
      <c r="B11" s="247"/>
      <c r="C11" s="261"/>
      <c r="D11" s="261"/>
      <c r="E11" s="206">
        <f>+febrer!AQ41</f>
        <v>209.97222222222217</v>
      </c>
      <c r="F11" s="206">
        <f>+febrer!AR$41</f>
        <v>103.25000000000003</v>
      </c>
      <c r="G11" s="210"/>
      <c r="H11" s="145"/>
      <c r="I11" s="214"/>
      <c r="J11" s="210"/>
      <c r="K11" s="147"/>
      <c r="L11" s="146"/>
      <c r="M11" s="145"/>
      <c r="N11" s="144"/>
      <c r="O11" s="144"/>
      <c r="P11" s="358"/>
      <c r="Q11" s="206">
        <f>+febrer!AW40</f>
        <v>115</v>
      </c>
      <c r="R11" s="206"/>
      <c r="S11" s="206">
        <f>+febrer!AX40</f>
        <v>0</v>
      </c>
      <c r="T11" s="212"/>
      <c r="U11" s="212"/>
      <c r="V11" s="494" t="str">
        <f>+febrer!BB41</f>
        <v/>
      </c>
      <c r="W11" s="197"/>
      <c r="X11" s="350"/>
      <c r="Y11" s="350"/>
      <c r="Z11" s="350"/>
      <c r="AA11" s="350"/>
      <c r="AB11" s="210"/>
      <c r="AC11" s="213"/>
      <c r="AD11" s="212"/>
      <c r="AE11" s="212"/>
      <c r="AF11" s="147"/>
      <c r="AG11" s="206">
        <f>+febrer!BR40</f>
        <v>0</v>
      </c>
      <c r="AH11" s="513" t="str">
        <f>+V11</f>
        <v/>
      </c>
      <c r="AI11" s="546"/>
      <c r="AJ11" s="514">
        <v>3</v>
      </c>
      <c r="AK11" s="515">
        <v>0</v>
      </c>
      <c r="AL11" s="515">
        <v>0</v>
      </c>
      <c r="AM11" s="516" t="s">
        <v>250</v>
      </c>
    </row>
    <row r="12" spans="1:39" ht="19.899999999999999" customHeight="1" x14ac:dyDescent="0.2">
      <c r="A12" s="217">
        <v>44986</v>
      </c>
      <c r="B12" s="247"/>
      <c r="C12" s="261"/>
      <c r="D12" s="261"/>
      <c r="E12" s="206">
        <f>+març!AQ$41</f>
        <v>267.77777777777777</v>
      </c>
      <c r="F12" s="206">
        <f>+març!AR$41</f>
        <v>260.22222222222223</v>
      </c>
      <c r="G12" s="210"/>
      <c r="H12" s="145"/>
      <c r="I12" s="145"/>
      <c r="J12" s="210"/>
      <c r="K12" s="147"/>
      <c r="L12" s="146"/>
      <c r="M12" s="210"/>
      <c r="N12" s="144"/>
      <c r="O12" s="144"/>
      <c r="P12" s="358"/>
      <c r="Q12" s="206">
        <f>+març!AW40</f>
        <v>25</v>
      </c>
      <c r="R12" s="206"/>
      <c r="S12" s="206">
        <f>+març!AX40</f>
        <v>0</v>
      </c>
      <c r="T12" s="212"/>
      <c r="U12" s="212"/>
      <c r="V12" s="494" t="str">
        <f>+març!BB41</f>
        <v/>
      </c>
      <c r="W12" s="197"/>
      <c r="X12" s="350"/>
      <c r="Y12" s="350"/>
      <c r="Z12" s="350"/>
      <c r="AA12" s="350"/>
      <c r="AB12" s="210"/>
      <c r="AC12" s="215"/>
      <c r="AD12" s="212"/>
      <c r="AE12" s="212"/>
      <c r="AF12" s="147"/>
      <c r="AG12" s="206">
        <f>+març!BR40</f>
        <v>0</v>
      </c>
      <c r="AH12" s="513" t="str">
        <f>+V12</f>
        <v/>
      </c>
      <c r="AI12" s="546"/>
      <c r="AJ12" s="514">
        <v>3</v>
      </c>
      <c r="AK12" s="515">
        <v>2</v>
      </c>
      <c r="AL12" s="515">
        <v>1</v>
      </c>
      <c r="AM12" s="516" t="s">
        <v>250</v>
      </c>
    </row>
    <row r="13" spans="1:39" ht="19.899999999999999" customHeight="1" x14ac:dyDescent="0.2">
      <c r="A13" s="217">
        <v>45017</v>
      </c>
      <c r="B13" s="247"/>
      <c r="C13" s="261"/>
      <c r="D13" s="261"/>
      <c r="E13" s="206">
        <f>+abril!AQ$41</f>
        <v>272.58333333333331</v>
      </c>
      <c r="F13" s="206">
        <f>+abril!AR$41</f>
        <v>388.24999999999994</v>
      </c>
      <c r="G13" s="210"/>
      <c r="H13" s="145"/>
      <c r="I13" s="145"/>
      <c r="J13" s="210"/>
      <c r="K13" s="147"/>
      <c r="L13" s="146"/>
      <c r="M13" s="210"/>
      <c r="N13" s="144"/>
      <c r="O13" s="144"/>
      <c r="P13" s="358"/>
      <c r="Q13" s="206">
        <f>+abril!AW40</f>
        <v>0</v>
      </c>
      <c r="R13" s="206"/>
      <c r="S13" s="206">
        <f>+abril!AX40</f>
        <v>2000</v>
      </c>
      <c r="T13" s="212"/>
      <c r="U13" s="212"/>
      <c r="V13" s="494" t="str">
        <f>+abril!BB41</f>
        <v/>
      </c>
      <c r="W13" s="197"/>
      <c r="X13" s="350"/>
      <c r="Y13" s="350"/>
      <c r="Z13" s="350"/>
      <c r="AA13" s="350"/>
      <c r="AB13" s="210"/>
      <c r="AC13" s="215"/>
      <c r="AD13" s="212"/>
      <c r="AE13" s="212"/>
      <c r="AF13" s="147"/>
      <c r="AG13" s="206">
        <f>+abril!BR40</f>
        <v>0</v>
      </c>
      <c r="AH13" s="513" t="str">
        <f t="shared" ref="AH13:AH21" si="1">+V13</f>
        <v/>
      </c>
      <c r="AI13" s="546"/>
      <c r="AJ13" s="514">
        <v>2</v>
      </c>
      <c r="AK13" s="515">
        <v>2</v>
      </c>
      <c r="AL13" s="515">
        <v>1</v>
      </c>
      <c r="AM13" s="516" t="s">
        <v>250</v>
      </c>
    </row>
    <row r="14" spans="1:39" ht="19.899999999999999" customHeight="1" x14ac:dyDescent="0.2">
      <c r="A14" s="217">
        <v>45047</v>
      </c>
      <c r="B14" s="247"/>
      <c r="C14" s="261"/>
      <c r="D14" s="261"/>
      <c r="E14" s="206">
        <f>+maig!AQ$41</f>
        <v>202.88888888888886</v>
      </c>
      <c r="F14" s="206">
        <f>+maig!AR$41</f>
        <v>283.55555555555554</v>
      </c>
      <c r="G14" s="210"/>
      <c r="H14" s="145"/>
      <c r="I14" s="145"/>
      <c r="J14" s="210"/>
      <c r="K14" s="147"/>
      <c r="L14" s="146"/>
      <c r="M14" s="210"/>
      <c r="N14" s="144"/>
      <c r="O14" s="144"/>
      <c r="P14" s="358"/>
      <c r="Q14" s="206">
        <f>+maig!AW40</f>
        <v>45</v>
      </c>
      <c r="R14" s="206"/>
      <c r="S14" s="206">
        <f>+maig!AX40</f>
        <v>1000</v>
      </c>
      <c r="T14" s="212"/>
      <c r="U14" s="212"/>
      <c r="V14" s="494" t="str">
        <f>+maig!BB41</f>
        <v/>
      </c>
      <c r="W14" s="197"/>
      <c r="X14" s="350"/>
      <c r="Y14" s="350"/>
      <c r="Z14" s="350"/>
      <c r="AA14" s="350"/>
      <c r="AB14" s="210"/>
      <c r="AC14" s="215"/>
      <c r="AD14" s="212"/>
      <c r="AE14" s="212"/>
      <c r="AF14" s="147"/>
      <c r="AG14" s="206">
        <f>+maig!BR40</f>
        <v>0</v>
      </c>
      <c r="AH14" s="513" t="str">
        <f t="shared" si="1"/>
        <v/>
      </c>
      <c r="AI14" s="546"/>
      <c r="AJ14" s="514">
        <v>2</v>
      </c>
      <c r="AK14" s="515">
        <v>1</v>
      </c>
      <c r="AL14" s="515">
        <v>0</v>
      </c>
      <c r="AM14" s="516" t="s">
        <v>250</v>
      </c>
    </row>
    <row r="15" spans="1:39" ht="19.899999999999999" customHeight="1" x14ac:dyDescent="0.2">
      <c r="A15" s="217">
        <v>45078</v>
      </c>
      <c r="B15" s="247"/>
      <c r="C15" s="261"/>
      <c r="D15" s="261"/>
      <c r="E15" s="206">
        <f>+juny!AQ$41</f>
        <v>156.44444444444446</v>
      </c>
      <c r="F15" s="206">
        <f>+juny!AR$41</f>
        <v>251.55555555555554</v>
      </c>
      <c r="G15" s="210"/>
      <c r="H15" s="145"/>
      <c r="I15" s="145"/>
      <c r="J15" s="210"/>
      <c r="K15" s="147"/>
      <c r="L15" s="359"/>
      <c r="M15" s="210"/>
      <c r="N15" s="144"/>
      <c r="O15" s="144"/>
      <c r="P15" s="358"/>
      <c r="Q15" s="206">
        <f>+juny!AW40</f>
        <v>35</v>
      </c>
      <c r="R15" s="206"/>
      <c r="S15" s="206">
        <f>+juny!AX40</f>
        <v>0</v>
      </c>
      <c r="T15" s="212"/>
      <c r="U15" s="212"/>
      <c r="V15" s="494" t="str">
        <f>+juny!BB41</f>
        <v/>
      </c>
      <c r="W15" s="197"/>
      <c r="X15" s="350"/>
      <c r="Y15" s="350"/>
      <c r="Z15" s="350"/>
      <c r="AA15" s="350"/>
      <c r="AB15" s="210"/>
      <c r="AC15" s="215"/>
      <c r="AD15" s="212"/>
      <c r="AE15" s="212"/>
      <c r="AF15" s="147"/>
      <c r="AG15" s="206">
        <f>+juny!BR40</f>
        <v>0</v>
      </c>
      <c r="AH15" s="513" t="str">
        <f t="shared" si="1"/>
        <v/>
      </c>
      <c r="AI15" s="546"/>
      <c r="AJ15" s="514">
        <v>2</v>
      </c>
      <c r="AK15" s="515">
        <v>1</v>
      </c>
      <c r="AL15" s="515">
        <v>0</v>
      </c>
      <c r="AM15" s="516" t="s">
        <v>250</v>
      </c>
    </row>
    <row r="16" spans="1:39" ht="19.899999999999999" customHeight="1" x14ac:dyDescent="0.2">
      <c r="A16" s="217">
        <v>45108</v>
      </c>
      <c r="B16" s="247"/>
      <c r="C16" s="261"/>
      <c r="D16" s="261"/>
      <c r="E16" s="206">
        <f>+juliol!AQ$41</f>
        <v>173.75000000000011</v>
      </c>
      <c r="F16" s="206">
        <f>+juliol!AR$41</f>
        <v>206.00000000000006</v>
      </c>
      <c r="G16" s="210"/>
      <c r="H16" s="145"/>
      <c r="I16" s="145"/>
      <c r="J16" s="210"/>
      <c r="K16" s="147"/>
      <c r="L16" s="146"/>
      <c r="M16" s="210"/>
      <c r="N16" s="144"/>
      <c r="O16" s="144"/>
      <c r="P16" s="358"/>
      <c r="Q16" s="206">
        <f>+juliol!AW40</f>
        <v>40</v>
      </c>
      <c r="R16" s="206"/>
      <c r="S16" s="206">
        <f>+juliol!AX40</f>
        <v>0</v>
      </c>
      <c r="T16" s="212"/>
      <c r="U16" s="212"/>
      <c r="V16" s="494" t="str">
        <f>+juliol!BB41</f>
        <v/>
      </c>
      <c r="W16" s="197"/>
      <c r="X16" s="350"/>
      <c r="Y16" s="350"/>
      <c r="Z16" s="350"/>
      <c r="AA16" s="350"/>
      <c r="AB16" s="210"/>
      <c r="AC16" s="215"/>
      <c r="AD16" s="212"/>
      <c r="AE16" s="212"/>
      <c r="AF16" s="147"/>
      <c r="AG16" s="206">
        <f>+juliol!BR40</f>
        <v>0</v>
      </c>
      <c r="AH16" s="513" t="str">
        <f t="shared" si="1"/>
        <v/>
      </c>
      <c r="AI16" s="546"/>
      <c r="AJ16" s="514">
        <v>2</v>
      </c>
      <c r="AK16" s="515">
        <v>2</v>
      </c>
      <c r="AL16" s="515">
        <v>1</v>
      </c>
      <c r="AM16" s="516" t="s">
        <v>249</v>
      </c>
    </row>
    <row r="17" spans="1:39" ht="19.899999999999999" customHeight="1" x14ac:dyDescent="0.2">
      <c r="A17" s="217">
        <v>45139</v>
      </c>
      <c r="B17" s="247"/>
      <c r="C17" s="261"/>
      <c r="D17" s="261"/>
      <c r="E17" s="206">
        <f>+agost!AQ$41</f>
        <v>210.44444444444446</v>
      </c>
      <c r="F17" s="206">
        <f>+agost!AR$41</f>
        <v>261.22222222222223</v>
      </c>
      <c r="G17" s="210"/>
      <c r="H17" s="145"/>
      <c r="I17" s="145"/>
      <c r="J17" s="210"/>
      <c r="K17" s="147"/>
      <c r="L17" s="146"/>
      <c r="M17" s="210"/>
      <c r="N17" s="144"/>
      <c r="O17" s="144"/>
      <c r="P17" s="358"/>
      <c r="Q17" s="206">
        <f>+agost!AW40</f>
        <v>40</v>
      </c>
      <c r="R17" s="206"/>
      <c r="S17" s="206">
        <f>+agost!AX40</f>
        <v>2000</v>
      </c>
      <c r="T17" s="212"/>
      <c r="U17" s="212"/>
      <c r="V17" s="494">
        <f>+agost!BB41</f>
        <v>2.3563700091435602</v>
      </c>
      <c r="W17" s="197"/>
      <c r="X17" s="350"/>
      <c r="Y17" s="350"/>
      <c r="Z17" s="350"/>
      <c r="AA17" s="350"/>
      <c r="AB17" s="210"/>
      <c r="AC17" s="215"/>
      <c r="AD17" s="212"/>
      <c r="AE17" s="212"/>
      <c r="AF17" s="147"/>
      <c r="AG17" s="206">
        <f>+agost!BR40</f>
        <v>8</v>
      </c>
      <c r="AH17" s="513">
        <f t="shared" si="1"/>
        <v>2.3563700091435602</v>
      </c>
      <c r="AI17" s="546">
        <f t="shared" ref="AI17:AI21" si="2">+IF(AG17="","",AG17*AH17/100)</f>
        <v>0.18850960073148482</v>
      </c>
      <c r="AJ17" s="514">
        <v>1</v>
      </c>
      <c r="AK17" s="515">
        <v>1</v>
      </c>
      <c r="AL17" s="515">
        <v>3</v>
      </c>
      <c r="AM17" s="516" t="s">
        <v>249</v>
      </c>
    </row>
    <row r="18" spans="1:39" ht="19.899999999999999" customHeight="1" x14ac:dyDescent="0.2">
      <c r="A18" s="217">
        <v>45170</v>
      </c>
      <c r="B18" s="247"/>
      <c r="C18" s="261"/>
      <c r="D18" s="261"/>
      <c r="E18" s="206">
        <f>setembre!AQ41</f>
        <v>214.69999999999996</v>
      </c>
      <c r="F18" s="206">
        <f>+setembre!AR$41</f>
        <v>569.69999999999993</v>
      </c>
      <c r="G18" s="210"/>
      <c r="H18" s="145"/>
      <c r="I18" s="145"/>
      <c r="J18" s="210"/>
      <c r="K18" s="147"/>
      <c r="L18" s="359"/>
      <c r="M18" s="210"/>
      <c r="N18" s="144"/>
      <c r="O18" s="144"/>
      <c r="P18" s="358"/>
      <c r="Q18" s="206">
        <f>+setembre!AW40</f>
        <v>40</v>
      </c>
      <c r="R18" s="206"/>
      <c r="S18" s="206">
        <f>+setembre!AX40</f>
        <v>0</v>
      </c>
      <c r="T18" s="212"/>
      <c r="U18" s="212"/>
      <c r="V18" s="139" t="str">
        <f>+setembre!BB41</f>
        <v/>
      </c>
      <c r="W18" s="197"/>
      <c r="X18" s="350"/>
      <c r="Y18" s="350"/>
      <c r="Z18" s="350"/>
      <c r="AA18" s="350"/>
      <c r="AB18" s="210"/>
      <c r="AC18" s="215"/>
      <c r="AD18" s="212"/>
      <c r="AE18" s="212"/>
      <c r="AF18" s="147"/>
      <c r="AG18" s="206">
        <f>setembre!BC40</f>
        <v>4</v>
      </c>
      <c r="AH18" s="513">
        <f>setembre!BD41</f>
        <v>2.2999999999999998</v>
      </c>
      <c r="AI18" s="546">
        <f t="shared" si="2"/>
        <v>9.1999999999999998E-2</v>
      </c>
      <c r="AJ18" s="514">
        <v>2</v>
      </c>
      <c r="AK18" s="515">
        <v>1</v>
      </c>
      <c r="AL18" s="515">
        <v>0</v>
      </c>
      <c r="AM18" s="516" t="s">
        <v>250</v>
      </c>
    </row>
    <row r="19" spans="1:39" ht="19.899999999999999" customHeight="1" x14ac:dyDescent="0.2">
      <c r="A19" s="217">
        <v>45200</v>
      </c>
      <c r="B19" s="247"/>
      <c r="C19" s="261"/>
      <c r="D19" s="261"/>
      <c r="E19" s="206">
        <f>+octubre!AQ$41</f>
        <v>160.66666666666666</v>
      </c>
      <c r="F19" s="206">
        <f>+octubre!AR$41</f>
        <v>188.22222222222223</v>
      </c>
      <c r="G19" s="210"/>
      <c r="H19" s="145"/>
      <c r="I19" s="145"/>
      <c r="J19" s="210"/>
      <c r="K19" s="147"/>
      <c r="L19" s="146"/>
      <c r="M19" s="210"/>
      <c r="N19" s="144"/>
      <c r="O19" s="144"/>
      <c r="P19" s="358"/>
      <c r="Q19" s="206">
        <f>+octubre!AW40</f>
        <v>55</v>
      </c>
      <c r="R19" s="206"/>
      <c r="S19" s="206">
        <f>+octubre!AX40</f>
        <v>0</v>
      </c>
      <c r="T19" s="212"/>
      <c r="U19" s="212"/>
      <c r="V19" s="139" t="str">
        <f>+octubre!BB41</f>
        <v/>
      </c>
      <c r="W19" s="197"/>
      <c r="X19" s="350"/>
      <c r="Y19" s="350"/>
      <c r="Z19" s="350"/>
      <c r="AA19" s="350"/>
      <c r="AB19" s="210"/>
      <c r="AC19" s="215"/>
      <c r="AD19" s="212"/>
      <c r="AE19" s="212"/>
      <c r="AF19" s="147"/>
      <c r="AG19" s="206">
        <f>+octubre!BR40</f>
        <v>0</v>
      </c>
      <c r="AH19" s="513" t="str">
        <f t="shared" si="1"/>
        <v/>
      </c>
      <c r="AI19" s="546"/>
      <c r="AJ19" s="517">
        <v>1</v>
      </c>
      <c r="AK19" s="212">
        <v>2</v>
      </c>
      <c r="AL19" s="212">
        <v>0</v>
      </c>
      <c r="AM19" s="518" t="s">
        <v>250</v>
      </c>
    </row>
    <row r="20" spans="1:39" ht="19.899999999999999" customHeight="1" x14ac:dyDescent="0.2">
      <c r="A20" s="217">
        <v>45231</v>
      </c>
      <c r="B20" s="247"/>
      <c r="C20" s="261"/>
      <c r="D20" s="261"/>
      <c r="E20" s="206">
        <f>+novembre!AQ$41</f>
        <v>172.75</v>
      </c>
      <c r="F20" s="206">
        <f>+novembre!AR$41</f>
        <v>278.5</v>
      </c>
      <c r="G20" s="210"/>
      <c r="H20" s="145"/>
      <c r="I20" s="145"/>
      <c r="J20" s="210"/>
      <c r="K20" s="147"/>
      <c r="L20" s="146"/>
      <c r="M20" s="210"/>
      <c r="N20" s="144"/>
      <c r="O20" s="144"/>
      <c r="P20" s="358"/>
      <c r="Q20" s="206">
        <f>+novembre!AW40</f>
        <v>0</v>
      </c>
      <c r="R20" s="206"/>
      <c r="S20" s="206">
        <f>+novembre!AX40</f>
        <v>0</v>
      </c>
      <c r="T20" s="212"/>
      <c r="U20" s="212"/>
      <c r="V20" s="139" t="str">
        <f>+novembre!BB41</f>
        <v/>
      </c>
      <c r="W20" s="197"/>
      <c r="X20" s="350"/>
      <c r="Y20" s="350"/>
      <c r="Z20" s="350"/>
      <c r="AA20" s="350"/>
      <c r="AB20" s="210"/>
      <c r="AC20" s="215"/>
      <c r="AD20" s="212"/>
      <c r="AE20" s="212"/>
      <c r="AF20" s="147"/>
      <c r="AG20" s="206">
        <f>+novembre!BR40</f>
        <v>0</v>
      </c>
      <c r="AH20" s="513" t="str">
        <f t="shared" si="1"/>
        <v/>
      </c>
      <c r="AI20" s="546"/>
      <c r="AJ20" s="517">
        <v>1</v>
      </c>
      <c r="AK20" s="212">
        <v>0</v>
      </c>
      <c r="AL20" s="212">
        <v>1</v>
      </c>
      <c r="AM20" s="516" t="s">
        <v>249</v>
      </c>
    </row>
    <row r="21" spans="1:39" ht="19.899999999999999" customHeight="1" thickBot="1" x14ac:dyDescent="0.25">
      <c r="A21" s="342">
        <v>45261</v>
      </c>
      <c r="B21" s="247"/>
      <c r="C21" s="261"/>
      <c r="D21" s="261"/>
      <c r="E21" s="206">
        <f>+desembre!AQ$41</f>
        <v>390.6</v>
      </c>
      <c r="F21" s="206">
        <f>+desembre!AR$41</f>
        <v>321.2</v>
      </c>
      <c r="G21" s="210"/>
      <c r="H21" s="145"/>
      <c r="I21" s="145"/>
      <c r="J21" s="210"/>
      <c r="K21" s="147"/>
      <c r="L21" s="150"/>
      <c r="M21" s="360"/>
      <c r="N21" s="361"/>
      <c r="O21" s="361"/>
      <c r="P21" s="362"/>
      <c r="Q21" s="206">
        <f>+desembre!AW40</f>
        <v>15</v>
      </c>
      <c r="R21" s="206"/>
      <c r="S21" s="206">
        <f>+desembre!AX40</f>
        <v>0</v>
      </c>
      <c r="T21" s="212"/>
      <c r="U21" s="212"/>
      <c r="V21" s="545">
        <f>+desembre!BB41</f>
        <v>3.47</v>
      </c>
      <c r="W21" s="197"/>
      <c r="X21" s="350"/>
      <c r="Y21" s="350"/>
      <c r="Z21" s="350"/>
      <c r="AA21" s="350"/>
      <c r="AB21" s="210"/>
      <c r="AC21" s="215"/>
      <c r="AD21" s="212"/>
      <c r="AE21" s="212"/>
      <c r="AF21" s="147"/>
      <c r="AG21" s="206">
        <f>+desembre!BR40</f>
        <v>8</v>
      </c>
      <c r="AH21" s="513">
        <f t="shared" si="1"/>
        <v>3.47</v>
      </c>
      <c r="AI21" s="546">
        <f t="shared" si="2"/>
        <v>0.27760000000000001</v>
      </c>
      <c r="AJ21" s="517">
        <v>1</v>
      </c>
      <c r="AK21" s="212">
        <v>1</v>
      </c>
      <c r="AL21" s="212">
        <v>1</v>
      </c>
      <c r="AM21" s="518" t="s">
        <v>249</v>
      </c>
    </row>
    <row r="22" spans="1:39" ht="19.899999999999999" customHeight="1" thickTop="1" x14ac:dyDescent="0.25">
      <c r="A22" s="336" t="s">
        <v>11</v>
      </c>
      <c r="B22" s="25"/>
      <c r="C22" s="25"/>
      <c r="D22" s="25"/>
      <c r="E22" s="25"/>
      <c r="F22" s="25"/>
      <c r="G22" s="25"/>
      <c r="H22" s="25"/>
      <c r="I22" s="25"/>
      <c r="J22" s="25"/>
      <c r="K22" s="40"/>
      <c r="L22" s="39"/>
      <c r="M22" s="25"/>
      <c r="N22" s="25" t="str">
        <f t="shared" ref="N22:P22" si="3">IF(SUM(N10:N21)=0,"",SUM(N10:N21))</f>
        <v/>
      </c>
      <c r="O22" s="25"/>
      <c r="P22" s="157" t="str">
        <f t="shared" si="3"/>
        <v/>
      </c>
      <c r="Q22" s="39">
        <f t="shared" ref="Q22:S22" si="4">IF(SUM(Q10:Q21)=0,"",SUM(Q10:Q21))</f>
        <v>435</v>
      </c>
      <c r="R22" s="25" t="str">
        <f t="shared" si="4"/>
        <v/>
      </c>
      <c r="S22" s="40">
        <f t="shared" si="4"/>
        <v>5000</v>
      </c>
      <c r="T22" s="11"/>
      <c r="U22" s="11"/>
      <c r="V22" s="525"/>
      <c r="W22" s="25"/>
      <c r="X22" s="262"/>
      <c r="Y22" s="262"/>
      <c r="Z22" s="262"/>
      <c r="AA22" s="262"/>
      <c r="AB22" s="26"/>
      <c r="AC22" s="28"/>
      <c r="AD22" s="11"/>
      <c r="AE22" s="11"/>
      <c r="AF22" s="27"/>
      <c r="AG22" s="25">
        <f t="shared" ref="AG22" si="5">IF(SUM(AG10:AG21)=0,"",SUM(AG10:AG21))</f>
        <v>28</v>
      </c>
      <c r="AH22" s="25"/>
      <c r="AI22" s="25"/>
      <c r="AJ22" s="485"/>
      <c r="AK22" s="40"/>
      <c r="AL22" s="40"/>
      <c r="AM22" s="27" t="str">
        <f t="shared" ref="AJ22:AM23" si="6">IF(SUM(AM9:AM20)=0,"",AVERAGE(AM9:AM20))</f>
        <v/>
      </c>
    </row>
    <row r="23" spans="1:39" ht="19.899999999999999" customHeight="1" x14ac:dyDescent="0.25">
      <c r="A23" s="337" t="s">
        <v>12</v>
      </c>
      <c r="B23" s="10" t="str">
        <f t="shared" ref="B23:K23" si="7">IF(SUM(B10:B21)=0,"",AVERAGE(B10:B21))</f>
        <v/>
      </c>
      <c r="C23" s="10" t="str">
        <f t="shared" si="7"/>
        <v/>
      </c>
      <c r="D23" s="10" t="str">
        <f t="shared" si="7"/>
        <v/>
      </c>
      <c r="E23" s="10">
        <f t="shared" si="7"/>
        <v>219.08827160493823</v>
      </c>
      <c r="F23" s="10">
        <f t="shared" si="7"/>
        <v>271.95154320987655</v>
      </c>
      <c r="G23" s="10" t="str">
        <f t="shared" si="7"/>
        <v/>
      </c>
      <c r="H23" s="10" t="str">
        <f t="shared" si="7"/>
        <v/>
      </c>
      <c r="I23" s="10" t="str">
        <f t="shared" si="7"/>
        <v/>
      </c>
      <c r="J23" s="10" t="str">
        <f t="shared" si="7"/>
        <v/>
      </c>
      <c r="K23" s="38" t="str">
        <f t="shared" si="7"/>
        <v/>
      </c>
      <c r="L23" s="8"/>
      <c r="M23" s="10"/>
      <c r="N23" s="10"/>
      <c r="O23" s="10"/>
      <c r="P23" s="9" t="str">
        <f t="shared" ref="P23" si="8">IF(SUM(P10:P21)=0,"",AVERAGE(P10:P21))</f>
        <v/>
      </c>
      <c r="Q23" s="8">
        <f t="shared" ref="Q23:S23" si="9">IF(SUM(Q10:Q21)=0,"",AVERAGE(Q10:Q21))</f>
        <v>36.25</v>
      </c>
      <c r="R23" s="10" t="str">
        <f t="shared" si="9"/>
        <v/>
      </c>
      <c r="S23" s="10">
        <f t="shared" si="9"/>
        <v>416.66666666666669</v>
      </c>
      <c r="T23" s="12"/>
      <c r="U23" s="12"/>
      <c r="V23" s="526">
        <f t="shared" ref="V23" si="10">IF(SUM(V10:V21)=0,"",AVERAGE(V10:V21))</f>
        <v>2.6121233363811869</v>
      </c>
      <c r="W23" s="10"/>
      <c r="X23" s="263"/>
      <c r="Y23" s="263"/>
      <c r="Z23" s="263"/>
      <c r="AA23" s="263"/>
      <c r="AB23" s="12"/>
      <c r="AC23" s="14"/>
      <c r="AD23" s="14"/>
      <c r="AE23" s="14"/>
      <c r="AF23" s="29"/>
      <c r="AG23" s="10">
        <f t="shared" ref="AG23:AI23" si="11">IF(SUM(AG10:AG21)=0,"",AVERAGE(AG10:AG21))</f>
        <v>2.3333333333333335</v>
      </c>
      <c r="AH23" s="524">
        <f t="shared" si="11"/>
        <v>2.53409250228589</v>
      </c>
      <c r="AI23" s="524">
        <f t="shared" si="11"/>
        <v>0.1797274001828712</v>
      </c>
      <c r="AJ23" s="8">
        <f t="shared" si="6"/>
        <v>1.9166666666666667</v>
      </c>
      <c r="AK23" s="10">
        <f t="shared" si="6"/>
        <v>1.25</v>
      </c>
      <c r="AL23" s="10">
        <f t="shared" si="6"/>
        <v>0.75</v>
      </c>
      <c r="AM23" s="29" t="str">
        <f t="shared" si="6"/>
        <v/>
      </c>
    </row>
    <row r="24" spans="1:39" ht="19.899999999999999" customHeight="1" x14ac:dyDescent="0.25">
      <c r="A24" s="338" t="s">
        <v>13</v>
      </c>
      <c r="B24" s="35"/>
      <c r="C24" s="35"/>
      <c r="D24" s="35"/>
      <c r="E24" s="35">
        <f t="shared" ref="E24:F24" si="12">MAX(E10:E21)</f>
        <v>390.6</v>
      </c>
      <c r="F24" s="35">
        <f t="shared" si="12"/>
        <v>569.69999999999993</v>
      </c>
      <c r="G24" s="35"/>
      <c r="H24" s="35"/>
      <c r="I24" s="35"/>
      <c r="J24" s="35"/>
      <c r="K24" s="35"/>
      <c r="L24" s="521"/>
      <c r="M24" s="35"/>
      <c r="N24" s="35"/>
      <c r="O24" s="35"/>
      <c r="P24" s="522"/>
      <c r="Q24" s="8">
        <f t="shared" ref="Q24" si="13">MAX(Q10:Q21)</f>
        <v>115</v>
      </c>
      <c r="R24" s="35"/>
      <c r="S24" s="35">
        <f>MAX(S10:S21)</f>
        <v>2000</v>
      </c>
      <c r="T24" s="35"/>
      <c r="U24" s="35"/>
      <c r="V24" s="495">
        <f>MAX(V10:V21)</f>
        <v>3.47</v>
      </c>
      <c r="W24" s="10"/>
      <c r="X24" s="263"/>
      <c r="Y24" s="263"/>
      <c r="Z24" s="263"/>
      <c r="AA24" s="263"/>
      <c r="AB24" s="12"/>
      <c r="AC24" s="14"/>
      <c r="AD24" s="14"/>
      <c r="AE24" s="14"/>
      <c r="AF24" s="29"/>
      <c r="AG24" s="35">
        <f t="shared" ref="AG24:AI24" si="14">MAX(AG10:AG21)</f>
        <v>8</v>
      </c>
      <c r="AH24" s="477">
        <f t="shared" si="14"/>
        <v>3.47</v>
      </c>
      <c r="AI24" s="477">
        <f t="shared" si="14"/>
        <v>0.27760000000000001</v>
      </c>
      <c r="AJ24" s="486">
        <f t="shared" ref="AJ24:AL24" si="15">MAX(AJ10:AJ21)</f>
        <v>3</v>
      </c>
      <c r="AK24" s="519">
        <f t="shared" si="15"/>
        <v>2</v>
      </c>
      <c r="AL24" s="519">
        <f t="shared" si="15"/>
        <v>3</v>
      </c>
      <c r="AM24" s="29"/>
    </row>
    <row r="25" spans="1:39" ht="19.899999999999999" customHeight="1" thickBot="1" x14ac:dyDescent="0.3">
      <c r="A25" s="339" t="s">
        <v>14</v>
      </c>
      <c r="B25" s="36"/>
      <c r="C25" s="36"/>
      <c r="D25" s="36"/>
      <c r="E25" s="36">
        <f t="shared" ref="E25:F25" si="16">MIN(E10:E21)</f>
        <v>156.44444444444446</v>
      </c>
      <c r="F25" s="36">
        <f t="shared" si="16"/>
        <v>103.25000000000003</v>
      </c>
      <c r="G25" s="36"/>
      <c r="H25" s="36"/>
      <c r="I25" s="36"/>
      <c r="J25" s="36"/>
      <c r="K25" s="36"/>
      <c r="L25" s="484"/>
      <c r="M25" s="36"/>
      <c r="N25" s="36"/>
      <c r="O25" s="36"/>
      <c r="P25" s="523"/>
      <c r="Q25" s="21">
        <f t="shared" ref="Q25" si="17">MIN(Q10:Q21)</f>
        <v>0</v>
      </c>
      <c r="R25" s="36"/>
      <c r="S25" s="36">
        <f>MIN(S10:S21)</f>
        <v>0</v>
      </c>
      <c r="T25" s="36"/>
      <c r="U25" s="36"/>
      <c r="V25" s="496">
        <f>MIN(V10:V21)</f>
        <v>2.0099999999999998</v>
      </c>
      <c r="W25" s="23"/>
      <c r="X25" s="264"/>
      <c r="Y25" s="264"/>
      <c r="Z25" s="264"/>
      <c r="AA25" s="264"/>
      <c r="AB25" s="30"/>
      <c r="AC25" s="32"/>
      <c r="AD25" s="32"/>
      <c r="AE25" s="32"/>
      <c r="AF25" s="31"/>
      <c r="AG25" s="36">
        <f t="shared" ref="AG25:AI25" si="18">MIN(AG10:AG21)</f>
        <v>0</v>
      </c>
      <c r="AH25" s="478">
        <f t="shared" si="18"/>
        <v>2.0099999999999998</v>
      </c>
      <c r="AI25" s="478">
        <f t="shared" si="18"/>
        <v>9.1999999999999998E-2</v>
      </c>
      <c r="AJ25" s="487">
        <f t="shared" ref="AJ25:AL25" si="19">MIN(AJ10:AJ21)</f>
        <v>1</v>
      </c>
      <c r="AK25" s="520">
        <f t="shared" si="19"/>
        <v>0</v>
      </c>
      <c r="AL25" s="520">
        <f t="shared" si="19"/>
        <v>0</v>
      </c>
      <c r="AM25" s="31"/>
    </row>
    <row r="26" spans="1:39" ht="13.5" thickTop="1" x14ac:dyDescent="0.2"/>
  </sheetData>
  <sheetProtection insertColumns="0" insertRows="0"/>
  <mergeCells count="10">
    <mergeCell ref="AG6:AI6"/>
    <mergeCell ref="AJ6:AM6"/>
    <mergeCell ref="AG7:AI7"/>
    <mergeCell ref="AJ8:AM8"/>
    <mergeCell ref="W6:AF6"/>
    <mergeCell ref="L6:P6"/>
    <mergeCell ref="N7:P7"/>
    <mergeCell ref="N8:O8"/>
    <mergeCell ref="B6:K6"/>
    <mergeCell ref="Q6:V6"/>
  </mergeCells>
  <phoneticPr fontId="0" type="noConversion"/>
  <pageMargins left="0.39370078740157483" right="0.39370078740157483" top="0.78740157480314965" bottom="0.78740157480314965" header="0" footer="0"/>
  <pageSetup paperSize="9" scale="52" orientation="landscape" r:id="rId1"/>
  <headerFooter alignWithMargins="0"/>
  <ignoredErrors>
    <ignoredError sqref="Q10:V25 E10:F17 AG12 AG19:AH21 AG17:AH17 AG10:AH10 AG16:AH16 AG13:AH15 AG11 E19:F25 F18" unlockedFormula="1"/>
  </ignoredError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AI30"/>
  <sheetViews>
    <sheetView zoomScale="85" zoomScaleNormal="85" workbookViewId="0">
      <selection activeCell="F18" sqref="F18"/>
    </sheetView>
  </sheetViews>
  <sheetFormatPr baseColWidth="10" defaultColWidth="9.140625" defaultRowHeight="12.75" x14ac:dyDescent="0.2"/>
  <cols>
    <col min="1" max="1" width="17" customWidth="1"/>
    <col min="2" max="9" width="10.7109375" customWidth="1"/>
    <col min="10" max="10" width="11.140625" customWidth="1"/>
    <col min="11" max="11" width="10.7109375" customWidth="1"/>
    <col min="12" max="12" width="14.140625" customWidth="1"/>
    <col min="13" max="13" width="11.7109375" customWidth="1"/>
    <col min="14" max="20" width="10.42578125" customWidth="1"/>
    <col min="21" max="28" width="10.7109375" customWidth="1"/>
    <col min="29" max="29" width="10.42578125" customWidth="1"/>
    <col min="30" max="35" width="9.85546875" bestFit="1" customWidth="1"/>
  </cols>
  <sheetData>
    <row r="1" spans="1:35" ht="15" x14ac:dyDescent="0.25">
      <c r="A1" s="204" t="s">
        <v>0</v>
      </c>
      <c r="B1" s="201"/>
      <c r="C1" s="201" t="str">
        <f>'T2. resum control del procés  '!B1</f>
        <v>TORROJA DEL PRIORAT</v>
      </c>
    </row>
    <row r="2" spans="1:35" ht="15" x14ac:dyDescent="0.25">
      <c r="A2" s="1" t="s">
        <v>1</v>
      </c>
      <c r="C2" t="s">
        <v>226</v>
      </c>
    </row>
    <row r="3" spans="1:35" ht="13.5" thickBot="1" x14ac:dyDescent="0.25"/>
    <row r="4" spans="1:35" s="57" customFormat="1" ht="16.5" thickTop="1" thickBot="1" x14ac:dyDescent="0.3">
      <c r="A4" s="1"/>
      <c r="B4" s="659" t="s">
        <v>145</v>
      </c>
      <c r="C4" s="660"/>
      <c r="D4" s="660"/>
      <c r="E4" s="661"/>
      <c r="F4" s="203" t="s">
        <v>146</v>
      </c>
      <c r="G4" s="662" t="s">
        <v>253</v>
      </c>
      <c r="H4" s="663"/>
      <c r="I4" s="663"/>
      <c r="J4" s="663"/>
      <c r="K4" s="630" t="s">
        <v>78</v>
      </c>
      <c r="L4" s="637"/>
      <c r="M4" s="646"/>
      <c r="N4" s="58"/>
      <c r="O4" s="630" t="s">
        <v>101</v>
      </c>
      <c r="P4" s="637"/>
      <c r="Q4" s="637"/>
      <c r="R4" s="637"/>
      <c r="S4" s="637"/>
      <c r="T4" s="637"/>
      <c r="U4" s="664" t="s">
        <v>255</v>
      </c>
      <c r="V4" s="665"/>
      <c r="W4" s="665"/>
      <c r="X4" s="666"/>
      <c r="Y4" s="203" t="s">
        <v>146</v>
      </c>
      <c r="Z4" s="662"/>
      <c r="AA4" s="663"/>
      <c r="AB4" s="663"/>
      <c r="AC4" s="667"/>
      <c r="AD4" s="654" t="s">
        <v>101</v>
      </c>
      <c r="AE4" s="654"/>
      <c r="AF4" s="654"/>
      <c r="AG4" s="654"/>
      <c r="AH4" s="654"/>
      <c r="AI4" s="654"/>
    </row>
    <row r="5" spans="1:35" s="57" customFormat="1" ht="16.5" thickTop="1" thickBot="1" x14ac:dyDescent="0.3">
      <c r="A5" s="1"/>
      <c r="B5" s="655" t="s">
        <v>65</v>
      </c>
      <c r="C5" s="656"/>
      <c r="D5" s="657" t="s">
        <v>227</v>
      </c>
      <c r="E5" s="657"/>
      <c r="F5" s="657"/>
      <c r="G5" s="657"/>
      <c r="H5" s="657"/>
      <c r="I5" s="657"/>
      <c r="J5" s="658"/>
      <c r="K5" s="58"/>
      <c r="L5" s="200"/>
      <c r="M5" s="200"/>
      <c r="N5" s="59"/>
      <c r="O5" s="199"/>
      <c r="P5" s="199"/>
      <c r="Q5" s="199"/>
      <c r="R5" s="199"/>
      <c r="S5" s="199"/>
      <c r="T5" s="199"/>
      <c r="U5" s="655" t="s">
        <v>65</v>
      </c>
      <c r="V5" s="656"/>
      <c r="W5" s="657"/>
      <c r="X5" s="657"/>
      <c r="Y5" s="657"/>
      <c r="Z5" s="657"/>
      <c r="AA5" s="657"/>
      <c r="AB5" s="657"/>
      <c r="AC5" s="658"/>
      <c r="AD5" s="130"/>
      <c r="AE5" s="130"/>
      <c r="AF5" s="130"/>
      <c r="AG5" s="130"/>
      <c r="AH5" s="130"/>
      <c r="AI5" s="130"/>
    </row>
    <row r="6" spans="1:35" s="51" customFormat="1" ht="14.45" customHeight="1" thickTop="1" thickBot="1" x14ac:dyDescent="0.25">
      <c r="B6" s="647" t="s">
        <v>63</v>
      </c>
      <c r="C6" s="648"/>
      <c r="D6" s="648"/>
      <c r="E6" s="648"/>
      <c r="F6" s="648"/>
      <c r="G6" s="649"/>
      <c r="H6" s="650" t="s">
        <v>208</v>
      </c>
      <c r="I6" s="622" t="s">
        <v>64</v>
      </c>
      <c r="J6" s="622" t="s">
        <v>29</v>
      </c>
      <c r="K6" s="622" t="s">
        <v>79</v>
      </c>
      <c r="L6" s="622" t="s">
        <v>66</v>
      </c>
      <c r="M6" s="650" t="s">
        <v>140</v>
      </c>
      <c r="N6" s="650" t="s">
        <v>141</v>
      </c>
      <c r="O6" s="650" t="s">
        <v>102</v>
      </c>
      <c r="P6" s="650" t="s">
        <v>103</v>
      </c>
      <c r="Q6" s="650" t="s">
        <v>104</v>
      </c>
      <c r="R6" s="650" t="s">
        <v>105</v>
      </c>
      <c r="S6" s="650" t="s">
        <v>106</v>
      </c>
      <c r="T6" s="668" t="s">
        <v>107</v>
      </c>
      <c r="U6" s="647" t="s">
        <v>63</v>
      </c>
      <c r="V6" s="648"/>
      <c r="W6" s="648"/>
      <c r="X6" s="648"/>
      <c r="Y6" s="648"/>
      <c r="Z6" s="649"/>
      <c r="AA6" s="650" t="s">
        <v>208</v>
      </c>
      <c r="AB6" s="622" t="s">
        <v>64</v>
      </c>
      <c r="AC6" s="622" t="s">
        <v>29</v>
      </c>
      <c r="AD6" s="671" t="s">
        <v>102</v>
      </c>
      <c r="AE6" s="650" t="s">
        <v>103</v>
      </c>
      <c r="AF6" s="650" t="s">
        <v>104</v>
      </c>
      <c r="AG6" s="650" t="s">
        <v>105</v>
      </c>
      <c r="AH6" s="650" t="s">
        <v>106</v>
      </c>
      <c r="AI6" s="668" t="s">
        <v>107</v>
      </c>
    </row>
    <row r="7" spans="1:35" s="51" customFormat="1" ht="25.5" customHeight="1" thickTop="1" thickBot="1" x14ac:dyDescent="0.25">
      <c r="B7" s="366" t="s">
        <v>108</v>
      </c>
      <c r="C7" s="367" t="s">
        <v>103</v>
      </c>
      <c r="D7" s="367" t="s">
        <v>104</v>
      </c>
      <c r="E7" s="367" t="s">
        <v>105</v>
      </c>
      <c r="F7" s="367" t="s">
        <v>106</v>
      </c>
      <c r="G7" s="368" t="s">
        <v>107</v>
      </c>
      <c r="H7" s="651"/>
      <c r="I7" s="653"/>
      <c r="J7" s="653"/>
      <c r="K7" s="653" t="s">
        <v>79</v>
      </c>
      <c r="L7" s="653" t="s">
        <v>66</v>
      </c>
      <c r="M7" s="651"/>
      <c r="N7" s="651"/>
      <c r="O7" s="651"/>
      <c r="P7" s="651"/>
      <c r="Q7" s="651"/>
      <c r="R7" s="651"/>
      <c r="S7" s="651"/>
      <c r="T7" s="669"/>
      <c r="U7" s="366" t="s">
        <v>108</v>
      </c>
      <c r="V7" s="367" t="s">
        <v>103</v>
      </c>
      <c r="W7" s="367" t="s">
        <v>104</v>
      </c>
      <c r="X7" s="367" t="s">
        <v>105</v>
      </c>
      <c r="Y7" s="367" t="s">
        <v>106</v>
      </c>
      <c r="Z7" s="368" t="s">
        <v>107</v>
      </c>
      <c r="AA7" s="651"/>
      <c r="AB7" s="653"/>
      <c r="AC7" s="653"/>
      <c r="AD7" s="672"/>
      <c r="AE7" s="651"/>
      <c r="AF7" s="651"/>
      <c r="AG7" s="651"/>
      <c r="AH7" s="651"/>
      <c r="AI7" s="669"/>
    </row>
    <row r="8" spans="1:35" s="51" customFormat="1" ht="25.5" customHeight="1" thickTop="1" thickBot="1" x14ac:dyDescent="0.25">
      <c r="A8" s="49" t="s">
        <v>205</v>
      </c>
      <c r="B8" s="470">
        <v>10.391999999999999</v>
      </c>
      <c r="C8" s="365"/>
      <c r="D8" s="365">
        <v>10.391999999999999</v>
      </c>
      <c r="E8" s="365"/>
      <c r="F8" s="365"/>
      <c r="G8" s="155"/>
      <c r="H8" s="652"/>
      <c r="I8" s="623"/>
      <c r="J8" s="623"/>
      <c r="K8" s="623"/>
      <c r="L8" s="623"/>
      <c r="M8" s="652"/>
      <c r="N8" s="652"/>
      <c r="O8" s="652"/>
      <c r="P8" s="652"/>
      <c r="Q8" s="652"/>
      <c r="R8" s="652"/>
      <c r="S8" s="652"/>
      <c r="T8" s="670"/>
      <c r="U8" s="470"/>
      <c r="V8" s="365"/>
      <c r="W8" s="365"/>
      <c r="X8" s="365"/>
      <c r="Y8" s="365"/>
      <c r="Z8" s="155"/>
      <c r="AA8" s="652"/>
      <c r="AB8" s="623"/>
      <c r="AC8" s="623"/>
      <c r="AD8" s="673"/>
      <c r="AE8" s="652"/>
      <c r="AF8" s="652"/>
      <c r="AG8" s="652"/>
      <c r="AH8" s="652"/>
      <c r="AI8" s="670"/>
    </row>
    <row r="9" spans="1:35" s="51" customFormat="1" ht="15.75" thickTop="1" thickBot="1" x14ac:dyDescent="0.25">
      <c r="A9" s="2"/>
      <c r="B9" s="83" t="s">
        <v>117</v>
      </c>
      <c r="C9" s="83" t="s">
        <v>117</v>
      </c>
      <c r="D9" s="83" t="s">
        <v>117</v>
      </c>
      <c r="E9" s="83" t="s">
        <v>117</v>
      </c>
      <c r="F9" s="83" t="s">
        <v>117</v>
      </c>
      <c r="G9" s="83" t="s">
        <v>117</v>
      </c>
      <c r="H9" s="83" t="s">
        <v>117</v>
      </c>
      <c r="I9" s="83" t="s">
        <v>117</v>
      </c>
      <c r="J9" s="37"/>
      <c r="K9" s="83" t="s">
        <v>117</v>
      </c>
      <c r="L9" s="83" t="s">
        <v>117</v>
      </c>
      <c r="M9" s="83" t="s">
        <v>117</v>
      </c>
      <c r="N9" s="84" t="s">
        <v>118</v>
      </c>
      <c r="O9" s="83" t="s">
        <v>210</v>
      </c>
      <c r="P9" s="83" t="s">
        <v>210</v>
      </c>
      <c r="Q9" s="83" t="s">
        <v>210</v>
      </c>
      <c r="R9" s="83" t="s">
        <v>210</v>
      </c>
      <c r="S9" s="83" t="s">
        <v>210</v>
      </c>
      <c r="T9" s="85" t="s">
        <v>210</v>
      </c>
      <c r="U9" s="83" t="s">
        <v>117</v>
      </c>
      <c r="V9" s="83" t="s">
        <v>117</v>
      </c>
      <c r="W9" s="83" t="s">
        <v>117</v>
      </c>
      <c r="X9" s="83" t="s">
        <v>117</v>
      </c>
      <c r="Y9" s="83" t="s">
        <v>117</v>
      </c>
      <c r="Z9" s="83" t="s">
        <v>117</v>
      </c>
      <c r="AA9" s="83" t="s">
        <v>117</v>
      </c>
      <c r="AB9" s="83" t="s">
        <v>117</v>
      </c>
      <c r="AC9" s="84"/>
      <c r="AD9" s="37" t="s">
        <v>210</v>
      </c>
      <c r="AE9" s="83" t="s">
        <v>210</v>
      </c>
      <c r="AF9" s="83" t="s">
        <v>210</v>
      </c>
      <c r="AG9" s="83" t="s">
        <v>210</v>
      </c>
      <c r="AH9" s="83" t="s">
        <v>210</v>
      </c>
      <c r="AI9" s="85" t="s">
        <v>210</v>
      </c>
    </row>
    <row r="10" spans="1:35" ht="19.899999999999999" customHeight="1" thickTop="1" x14ac:dyDescent="0.2">
      <c r="A10" s="217">
        <v>44927</v>
      </c>
      <c r="B10" s="197">
        <v>509</v>
      </c>
      <c r="C10" s="206">
        <v>505</v>
      </c>
      <c r="D10" s="206">
        <v>1273</v>
      </c>
      <c r="E10" s="206"/>
      <c r="F10" s="206"/>
      <c r="G10" s="206"/>
      <c r="H10" s="86">
        <f>SUM(B10:G10)</f>
        <v>2287</v>
      </c>
      <c r="I10" s="206">
        <v>0</v>
      </c>
      <c r="J10" s="142">
        <f>+IF(H10&gt;0,H10/SQRT(H10^2+I10^2),"")</f>
        <v>1</v>
      </c>
      <c r="K10" s="471"/>
      <c r="L10" s="212"/>
      <c r="M10" s="472">
        <f>K10+L10</f>
        <v>0</v>
      </c>
      <c r="N10" s="473">
        <f>IF(I10="","",(H10+L10)/'T1. resum cabal i analítiques'!B10)</f>
        <v>5.7318295739348368</v>
      </c>
      <c r="O10" s="142">
        <v>4.0999999999999996</v>
      </c>
      <c r="P10" s="210"/>
      <c r="Q10" s="148">
        <v>4.2</v>
      </c>
      <c r="R10" s="216"/>
      <c r="S10" s="216"/>
      <c r="T10" s="216"/>
      <c r="U10" s="197"/>
      <c r="V10" s="206"/>
      <c r="W10" s="206"/>
      <c r="X10" s="206"/>
      <c r="Y10" s="206"/>
      <c r="Z10" s="206"/>
      <c r="AA10" s="86">
        <f t="shared" ref="AA10:AA21" si="0">SUM(U10:Z10)</f>
        <v>0</v>
      </c>
      <c r="AB10" s="206"/>
      <c r="AC10" s="493"/>
      <c r="AD10" s="142"/>
      <c r="AE10" s="148"/>
      <c r="AF10" s="148"/>
      <c r="AG10" s="216"/>
      <c r="AH10" s="216"/>
      <c r="AI10" s="489"/>
    </row>
    <row r="11" spans="1:35" ht="19.899999999999999" customHeight="1" x14ac:dyDescent="0.2">
      <c r="A11" s="217">
        <v>44958</v>
      </c>
      <c r="B11" s="197">
        <v>487</v>
      </c>
      <c r="C11" s="206">
        <v>486</v>
      </c>
      <c r="D11" s="206">
        <v>1050</v>
      </c>
      <c r="E11" s="206"/>
      <c r="F11" s="206"/>
      <c r="G11" s="206"/>
      <c r="H11" s="86">
        <f>SUM(B11:G11)</f>
        <v>2023</v>
      </c>
      <c r="I11" s="350">
        <v>0</v>
      </c>
      <c r="J11" s="142">
        <f t="shared" ref="J11:J17" si="1">+IF(H11&gt;0,H11/SQRT(H11^2+I11^2),"")</f>
        <v>1</v>
      </c>
      <c r="K11" s="471"/>
      <c r="L11" s="206"/>
      <c r="M11" s="474">
        <f t="shared" ref="M11:M21" si="2">K11+L11</f>
        <v>0</v>
      </c>
      <c r="N11" s="475">
        <f>IF(I11="","",(H11+L11)/'T1. resum cabal i analítiques'!B11)</f>
        <v>3.9434697855750489</v>
      </c>
      <c r="O11" s="142">
        <v>4.3</v>
      </c>
      <c r="P11" s="210"/>
      <c r="Q11" s="148">
        <v>4.4000000000000004</v>
      </c>
      <c r="R11" s="216"/>
      <c r="S11" s="216"/>
      <c r="T11" s="216"/>
      <c r="U11" s="197"/>
      <c r="V11" s="206"/>
      <c r="W11" s="206"/>
      <c r="X11" s="206"/>
      <c r="Y11" s="206"/>
      <c r="Z11" s="206"/>
      <c r="AA11" s="86">
        <f t="shared" si="0"/>
        <v>0</v>
      </c>
      <c r="AB11" s="206"/>
      <c r="AC11" s="494"/>
      <c r="AD11" s="142"/>
      <c r="AE11" s="148"/>
      <c r="AF11" s="148"/>
      <c r="AG11" s="216"/>
      <c r="AH11" s="216"/>
      <c r="AI11" s="216"/>
    </row>
    <row r="12" spans="1:35" ht="19.899999999999999" customHeight="1" x14ac:dyDescent="0.2">
      <c r="A12" s="217">
        <v>44986</v>
      </c>
      <c r="B12" s="197">
        <v>594</v>
      </c>
      <c r="C12" s="206">
        <v>589</v>
      </c>
      <c r="D12" s="206">
        <v>1173</v>
      </c>
      <c r="E12" s="206"/>
      <c r="F12" s="206"/>
      <c r="G12" s="206"/>
      <c r="H12" s="86">
        <f t="shared" ref="H12:H15" si="3">SUM(B12:G12)</f>
        <v>2356</v>
      </c>
      <c r="I12" s="206">
        <v>0</v>
      </c>
      <c r="J12" s="142">
        <f t="shared" si="1"/>
        <v>1</v>
      </c>
      <c r="K12" s="471"/>
      <c r="L12" s="206"/>
      <c r="M12" s="474">
        <f t="shared" si="2"/>
        <v>0</v>
      </c>
      <c r="N12" s="475">
        <f>IF(I12="","",(H12+L12)/'T1. resum cabal i analítiques'!B12)</f>
        <v>3.658385093167702</v>
      </c>
      <c r="O12" s="142">
        <v>4.7</v>
      </c>
      <c r="P12" s="210"/>
      <c r="Q12" s="148">
        <v>4.4000000000000004</v>
      </c>
      <c r="R12" s="216"/>
      <c r="S12" s="216"/>
      <c r="T12" s="216"/>
      <c r="U12" s="197"/>
      <c r="V12" s="206"/>
      <c r="W12" s="206"/>
      <c r="X12" s="206"/>
      <c r="Y12" s="206"/>
      <c r="Z12" s="206"/>
      <c r="AA12" s="86">
        <f t="shared" si="0"/>
        <v>0</v>
      </c>
      <c r="AB12" s="206"/>
      <c r="AC12" s="494"/>
      <c r="AD12" s="142"/>
      <c r="AE12" s="148"/>
      <c r="AF12" s="148"/>
      <c r="AG12" s="216"/>
      <c r="AH12" s="216"/>
      <c r="AI12" s="216"/>
    </row>
    <row r="13" spans="1:35" ht="19.899999999999999" customHeight="1" x14ac:dyDescent="0.2">
      <c r="A13" s="217">
        <v>45017</v>
      </c>
      <c r="B13" s="197">
        <v>491</v>
      </c>
      <c r="C13" s="206">
        <v>484</v>
      </c>
      <c r="D13" s="206">
        <v>1066</v>
      </c>
      <c r="E13" s="206"/>
      <c r="F13" s="206"/>
      <c r="G13" s="206"/>
      <c r="H13" s="86">
        <f t="shared" si="3"/>
        <v>2041</v>
      </c>
      <c r="I13" s="206">
        <v>0</v>
      </c>
      <c r="J13" s="142">
        <f t="shared" si="1"/>
        <v>1</v>
      </c>
      <c r="K13" s="471"/>
      <c r="L13" s="206"/>
      <c r="M13" s="474">
        <f t="shared" si="2"/>
        <v>0</v>
      </c>
      <c r="N13" s="475">
        <f>IF(I13="","",(H13+L13)/'T1. resum cabal i analítiques'!B13)</f>
        <v>3.5250431778929188</v>
      </c>
      <c r="O13" s="142">
        <v>4.7</v>
      </c>
      <c r="P13" s="210"/>
      <c r="Q13" s="148">
        <v>4.4000000000000004</v>
      </c>
      <c r="R13" s="216"/>
      <c r="S13" s="216"/>
      <c r="T13" s="216"/>
      <c r="U13" s="197"/>
      <c r="V13" s="206"/>
      <c r="W13" s="206"/>
      <c r="X13" s="206"/>
      <c r="Y13" s="206"/>
      <c r="Z13" s="206"/>
      <c r="AA13" s="86">
        <f t="shared" si="0"/>
        <v>0</v>
      </c>
      <c r="AB13" s="206"/>
      <c r="AC13" s="494"/>
      <c r="AD13" s="142"/>
      <c r="AE13" s="148"/>
      <c r="AF13" s="148"/>
      <c r="AG13" s="216"/>
      <c r="AH13" s="216"/>
      <c r="AI13" s="216"/>
    </row>
    <row r="14" spans="1:35" ht="19.899999999999999" customHeight="1" x14ac:dyDescent="0.2">
      <c r="A14" s="217">
        <v>45047</v>
      </c>
      <c r="B14" s="197">
        <v>423</v>
      </c>
      <c r="C14" s="206">
        <v>416</v>
      </c>
      <c r="D14" s="206">
        <v>911</v>
      </c>
      <c r="E14" s="206"/>
      <c r="F14" s="206"/>
      <c r="G14" s="206"/>
      <c r="H14" s="86">
        <f t="shared" si="3"/>
        <v>1750</v>
      </c>
      <c r="I14" s="206">
        <v>0</v>
      </c>
      <c r="J14" s="142">
        <f t="shared" si="1"/>
        <v>1</v>
      </c>
      <c r="K14" s="471"/>
      <c r="L14" s="206"/>
      <c r="M14" s="474">
        <f t="shared" si="2"/>
        <v>0</v>
      </c>
      <c r="N14" s="475">
        <f>IF(I14="","",(H14+L14)/'T1. resum cabal i analítiques'!B14)</f>
        <v>3.8631346578366448</v>
      </c>
      <c r="O14" s="142">
        <v>3.7</v>
      </c>
      <c r="P14" s="210"/>
      <c r="Q14" s="148">
        <v>3.4</v>
      </c>
      <c r="R14" s="216"/>
      <c r="S14" s="216"/>
      <c r="T14" s="216"/>
      <c r="U14" s="197"/>
      <c r="V14" s="206"/>
      <c r="W14" s="206"/>
      <c r="X14" s="206"/>
      <c r="Y14" s="206"/>
      <c r="Z14" s="206"/>
      <c r="AA14" s="86">
        <f t="shared" si="0"/>
        <v>0</v>
      </c>
      <c r="AB14" s="206"/>
      <c r="AC14" s="494"/>
      <c r="AD14" s="142"/>
      <c r="AE14" s="148"/>
      <c r="AF14" s="148"/>
      <c r="AG14" s="216"/>
      <c r="AH14" s="216"/>
      <c r="AI14" s="216"/>
    </row>
    <row r="15" spans="1:35" ht="19.899999999999999" customHeight="1" x14ac:dyDescent="0.2">
      <c r="A15" s="217">
        <v>45078</v>
      </c>
      <c r="B15" s="197">
        <v>437</v>
      </c>
      <c r="C15" s="206">
        <v>434</v>
      </c>
      <c r="D15" s="206">
        <v>910</v>
      </c>
      <c r="E15" s="206"/>
      <c r="F15" s="206"/>
      <c r="G15" s="206"/>
      <c r="H15" s="86">
        <f t="shared" si="3"/>
        <v>1781</v>
      </c>
      <c r="I15" s="206">
        <v>0</v>
      </c>
      <c r="J15" s="142">
        <f t="shared" si="1"/>
        <v>1</v>
      </c>
      <c r="K15" s="471"/>
      <c r="L15" s="212"/>
      <c r="M15" s="474">
        <f t="shared" si="2"/>
        <v>0</v>
      </c>
      <c r="N15" s="475">
        <f>IF(I15="","",(H15+L15)/'T1. resum cabal i analítiques'!B15)</f>
        <v>4.3019323671497585</v>
      </c>
      <c r="O15" s="142">
        <v>3.2</v>
      </c>
      <c r="P15" s="210"/>
      <c r="Q15" s="148">
        <v>3.2</v>
      </c>
      <c r="R15" s="216"/>
      <c r="S15" s="216"/>
      <c r="T15" s="216"/>
      <c r="U15" s="197"/>
      <c r="V15" s="206"/>
      <c r="W15" s="206"/>
      <c r="X15" s="206"/>
      <c r="Y15" s="206"/>
      <c r="Z15" s="206"/>
      <c r="AA15" s="86">
        <f t="shared" si="0"/>
        <v>0</v>
      </c>
      <c r="AB15" s="206"/>
      <c r="AC15" s="493"/>
      <c r="AD15" s="142"/>
      <c r="AE15" s="148"/>
      <c r="AF15" s="148"/>
      <c r="AG15" s="216"/>
      <c r="AH15" s="216"/>
      <c r="AI15" s="490"/>
    </row>
    <row r="16" spans="1:35" ht="19.899999999999999" customHeight="1" x14ac:dyDescent="0.2">
      <c r="A16" s="217">
        <v>45108</v>
      </c>
      <c r="B16" s="197">
        <v>393</v>
      </c>
      <c r="C16" s="206">
        <v>392</v>
      </c>
      <c r="D16" s="206">
        <v>956</v>
      </c>
      <c r="E16" s="206"/>
      <c r="F16" s="206"/>
      <c r="G16" s="206"/>
      <c r="H16" s="86">
        <f>IF(SUM(B16:G16)="","",SUM(B16:G16))</f>
        <v>1741</v>
      </c>
      <c r="I16" s="206">
        <v>0</v>
      </c>
      <c r="J16" s="210">
        <f t="shared" si="1"/>
        <v>1</v>
      </c>
      <c r="K16" s="471"/>
      <c r="L16" s="212"/>
      <c r="M16" s="474">
        <f t="shared" si="2"/>
        <v>0</v>
      </c>
      <c r="N16" s="475">
        <f>IF(I16="","",(H16+L16)/'T1. resum cabal i analítiques'!B16)</f>
        <v>3.400390625</v>
      </c>
      <c r="O16" s="142">
        <v>3.3</v>
      </c>
      <c r="P16" s="210"/>
      <c r="Q16" s="148">
        <v>4</v>
      </c>
      <c r="R16" s="216"/>
      <c r="S16" s="216"/>
      <c r="T16" s="216"/>
      <c r="U16" s="197"/>
      <c r="V16" s="206"/>
      <c r="W16" s="206"/>
      <c r="X16" s="206"/>
      <c r="Y16" s="206"/>
      <c r="Z16" s="206"/>
      <c r="AA16" s="86">
        <f t="shared" si="0"/>
        <v>0</v>
      </c>
      <c r="AB16" s="206"/>
      <c r="AC16" s="492"/>
      <c r="AD16" s="142"/>
      <c r="AE16" s="148"/>
      <c r="AF16" s="148"/>
      <c r="AG16" s="216"/>
      <c r="AH16" s="216"/>
      <c r="AI16" s="491"/>
    </row>
    <row r="17" spans="1:35" ht="19.899999999999999" customHeight="1" x14ac:dyDescent="0.2">
      <c r="A17" s="217">
        <v>45139</v>
      </c>
      <c r="B17" s="197">
        <v>429</v>
      </c>
      <c r="C17" s="206">
        <v>426</v>
      </c>
      <c r="D17" s="206">
        <v>939</v>
      </c>
      <c r="E17" s="206"/>
      <c r="F17" s="206"/>
      <c r="G17" s="206"/>
      <c r="H17" s="86">
        <f t="shared" ref="H17:H21" si="4">IF(SUM(B17:G17)="","",SUM(B17:G17))</f>
        <v>1794</v>
      </c>
      <c r="I17" s="206">
        <v>0</v>
      </c>
      <c r="J17" s="210">
        <f t="shared" si="1"/>
        <v>1</v>
      </c>
      <c r="K17" s="471"/>
      <c r="L17" s="212"/>
      <c r="M17" s="474">
        <f t="shared" si="2"/>
        <v>0</v>
      </c>
      <c r="N17" s="475">
        <f>IF(I17="","",(H17+L17)/'T1. resum cabal i analítiques'!B17)</f>
        <v>2.1408114558472553</v>
      </c>
      <c r="O17" s="142">
        <v>3.4</v>
      </c>
      <c r="P17" s="210"/>
      <c r="Q17" s="148">
        <v>3.1</v>
      </c>
      <c r="R17" s="216"/>
      <c r="S17" s="216"/>
      <c r="T17" s="216"/>
      <c r="U17" s="197"/>
      <c r="V17" s="206"/>
      <c r="W17" s="206"/>
      <c r="X17" s="206"/>
      <c r="Y17" s="206"/>
      <c r="Z17" s="206"/>
      <c r="AA17" s="86">
        <f t="shared" si="0"/>
        <v>0</v>
      </c>
      <c r="AB17" s="206"/>
      <c r="AC17" s="492"/>
      <c r="AD17" s="142"/>
      <c r="AE17" s="148"/>
      <c r="AF17" s="148"/>
      <c r="AG17" s="216"/>
      <c r="AH17" s="216"/>
      <c r="AI17" s="490"/>
    </row>
    <row r="18" spans="1:35" ht="19.899999999999999" customHeight="1" x14ac:dyDescent="0.2">
      <c r="A18" s="217">
        <v>45170</v>
      </c>
      <c r="B18" s="197">
        <v>415</v>
      </c>
      <c r="C18" s="206">
        <v>414</v>
      </c>
      <c r="D18" s="206">
        <v>952</v>
      </c>
      <c r="E18" s="206"/>
      <c r="F18" s="206"/>
      <c r="G18" s="206"/>
      <c r="H18" s="86">
        <f t="shared" si="4"/>
        <v>1781</v>
      </c>
      <c r="I18" s="206">
        <v>0</v>
      </c>
      <c r="J18" s="543">
        <f t="shared" ref="J18:J21" si="5">+IF(H18&gt;0,H18/SQRT(H18^2+I18^2),"")</f>
        <v>1</v>
      </c>
      <c r="K18" s="471"/>
      <c r="L18" s="212"/>
      <c r="M18" s="474">
        <f t="shared" si="2"/>
        <v>0</v>
      </c>
      <c r="N18" s="475">
        <f>IF(I18="","",(H18+L18)/'T1. resum cabal i analítiques'!B18)</f>
        <v>3.1690391459074725</v>
      </c>
      <c r="O18" s="142">
        <v>6.3</v>
      </c>
      <c r="P18" s="210"/>
      <c r="Q18" s="148">
        <v>3.6</v>
      </c>
      <c r="R18" s="216"/>
      <c r="S18" s="216"/>
      <c r="T18" s="216"/>
      <c r="U18" s="197" t="s">
        <v>213</v>
      </c>
      <c r="V18" s="206" t="s">
        <v>213</v>
      </c>
      <c r="W18" s="206" t="s">
        <v>213</v>
      </c>
      <c r="X18" s="206"/>
      <c r="Y18" s="206"/>
      <c r="Z18" s="206"/>
      <c r="AA18" s="86">
        <f t="shared" si="0"/>
        <v>0</v>
      </c>
      <c r="AB18" s="206"/>
      <c r="AC18" s="488" t="str">
        <f t="shared" ref="AC18:AC21" si="6">+IF(AA18&gt;0,AA18/SQRT(AA18^2+AB18^2),"")</f>
        <v/>
      </c>
      <c r="AD18" s="142"/>
      <c r="AE18" s="148"/>
      <c r="AF18" s="148"/>
      <c r="AG18" s="216"/>
      <c r="AH18" s="216"/>
      <c r="AI18" s="491"/>
    </row>
    <row r="19" spans="1:35" ht="19.899999999999999" customHeight="1" x14ac:dyDescent="0.2">
      <c r="A19" s="217">
        <v>45200</v>
      </c>
      <c r="B19" s="197">
        <v>546</v>
      </c>
      <c r="C19" s="206">
        <v>547</v>
      </c>
      <c r="D19" s="206">
        <v>1319</v>
      </c>
      <c r="E19" s="206"/>
      <c r="F19" s="206"/>
      <c r="G19" s="206"/>
      <c r="H19" s="86">
        <f t="shared" si="4"/>
        <v>2412</v>
      </c>
      <c r="I19" s="206">
        <v>0</v>
      </c>
      <c r="J19" s="543">
        <f t="shared" si="5"/>
        <v>1</v>
      </c>
      <c r="K19" s="471"/>
      <c r="L19" s="212"/>
      <c r="M19" s="474">
        <f t="shared" si="2"/>
        <v>0</v>
      </c>
      <c r="N19" s="475">
        <f>IF(I19="","",(H19+L19)/'T1. resum cabal i analítiques'!B19)</f>
        <v>5.004149377593361</v>
      </c>
      <c r="O19" s="142">
        <v>4.3</v>
      </c>
      <c r="P19" s="210"/>
      <c r="Q19" s="148">
        <v>4.0999999999999996</v>
      </c>
      <c r="R19" s="216"/>
      <c r="S19" s="216"/>
      <c r="T19" s="216"/>
      <c r="U19" s="197"/>
      <c r="V19" s="206"/>
      <c r="W19" s="206"/>
      <c r="X19" s="206"/>
      <c r="Y19" s="206"/>
      <c r="Z19" s="206"/>
      <c r="AA19" s="86">
        <f t="shared" si="0"/>
        <v>0</v>
      </c>
      <c r="AB19" s="206"/>
      <c r="AC19" s="488" t="str">
        <f t="shared" si="6"/>
        <v/>
      </c>
      <c r="AD19" s="142"/>
      <c r="AE19" s="148"/>
      <c r="AF19" s="148"/>
      <c r="AG19" s="216"/>
      <c r="AH19" s="216"/>
      <c r="AI19" s="491"/>
    </row>
    <row r="20" spans="1:35" ht="19.899999999999999" customHeight="1" x14ac:dyDescent="0.2">
      <c r="A20" s="217">
        <v>45231</v>
      </c>
      <c r="B20" s="197">
        <v>426</v>
      </c>
      <c r="C20" s="206">
        <v>434</v>
      </c>
      <c r="D20" s="206">
        <v>997</v>
      </c>
      <c r="E20" s="206"/>
      <c r="F20" s="206"/>
      <c r="G20" s="206"/>
      <c r="H20" s="86">
        <f t="shared" si="4"/>
        <v>1857</v>
      </c>
      <c r="I20" s="206">
        <v>0</v>
      </c>
      <c r="J20" s="543">
        <f t="shared" si="5"/>
        <v>1</v>
      </c>
      <c r="K20" s="471"/>
      <c r="L20" s="212"/>
      <c r="M20" s="474">
        <f t="shared" si="2"/>
        <v>0</v>
      </c>
      <c r="N20" s="475">
        <f>IF(I20="","",(H20+L20)/'T1. resum cabal i analítiques'!B20)</f>
        <v>4.749360613810742</v>
      </c>
      <c r="O20" s="142">
        <v>3.9</v>
      </c>
      <c r="P20" s="210"/>
      <c r="Q20" s="148">
        <v>3.6</v>
      </c>
      <c r="R20" s="216"/>
      <c r="S20" s="216"/>
      <c r="T20" s="216"/>
      <c r="U20" s="197"/>
      <c r="V20" s="206"/>
      <c r="W20" s="206"/>
      <c r="X20" s="206"/>
      <c r="Y20" s="206"/>
      <c r="Z20" s="206"/>
      <c r="AA20" s="86">
        <f t="shared" si="0"/>
        <v>0</v>
      </c>
      <c r="AB20" s="206"/>
      <c r="AC20" s="488" t="str">
        <f t="shared" si="6"/>
        <v/>
      </c>
      <c r="AD20" s="142"/>
      <c r="AE20" s="148"/>
      <c r="AF20" s="148"/>
      <c r="AG20" s="216"/>
      <c r="AH20" s="216"/>
      <c r="AI20" s="491"/>
    </row>
    <row r="21" spans="1:35" ht="19.899999999999999" customHeight="1" thickBot="1" x14ac:dyDescent="0.25">
      <c r="A21" s="217">
        <v>45261</v>
      </c>
      <c r="B21" s="197">
        <v>273</v>
      </c>
      <c r="C21" s="206">
        <v>277</v>
      </c>
      <c r="D21" s="206">
        <v>944</v>
      </c>
      <c r="E21" s="206"/>
      <c r="F21" s="206"/>
      <c r="G21" s="206"/>
      <c r="H21" s="86">
        <f t="shared" si="4"/>
        <v>1494</v>
      </c>
      <c r="I21" s="206">
        <v>0</v>
      </c>
      <c r="J21" s="543">
        <f t="shared" si="5"/>
        <v>1</v>
      </c>
      <c r="K21" s="471"/>
      <c r="L21" s="212"/>
      <c r="M21" s="474">
        <f t="shared" si="2"/>
        <v>0</v>
      </c>
      <c r="N21" s="475">
        <f>IF(I21="","",(H21+L21)/'T1. resum cabal i analítiques'!B21)</f>
        <v>3.1923076923076925</v>
      </c>
      <c r="O21" s="142">
        <v>4.0999999999999996</v>
      </c>
      <c r="P21" s="210"/>
      <c r="Q21" s="148">
        <v>3.5</v>
      </c>
      <c r="R21" s="216"/>
      <c r="S21" s="216"/>
      <c r="T21" s="216"/>
      <c r="U21" s="197"/>
      <c r="V21" s="206"/>
      <c r="W21" s="206"/>
      <c r="X21" s="206"/>
      <c r="Y21" s="206"/>
      <c r="Z21" s="206"/>
      <c r="AA21" s="86">
        <f t="shared" si="0"/>
        <v>0</v>
      </c>
      <c r="AB21" s="206"/>
      <c r="AC21" s="488" t="str">
        <f t="shared" si="6"/>
        <v/>
      </c>
      <c r="AD21" s="142"/>
      <c r="AE21" s="482"/>
      <c r="AF21" s="148"/>
      <c r="AG21" s="216"/>
      <c r="AH21" s="216"/>
      <c r="AI21" s="490"/>
    </row>
    <row r="22" spans="1:35" ht="15.75" thickTop="1" x14ac:dyDescent="0.25">
      <c r="A22" s="336" t="s">
        <v>11</v>
      </c>
      <c r="B22" s="25">
        <f>SUM(B10:B21)</f>
        <v>5423</v>
      </c>
      <c r="C22" s="25">
        <f t="shared" ref="C22:D22" si="7">SUM(C10:C21)</f>
        <v>5404</v>
      </c>
      <c r="D22" s="25">
        <f t="shared" si="7"/>
        <v>12490</v>
      </c>
      <c r="E22" s="25"/>
      <c r="F22" s="25"/>
      <c r="G22" s="25"/>
      <c r="H22" s="87">
        <f t="shared" ref="H22:I22" si="8">SUM(H10:H21)</f>
        <v>23317</v>
      </c>
      <c r="I22" s="25">
        <f t="shared" si="8"/>
        <v>0</v>
      </c>
      <c r="J22" s="52"/>
      <c r="K22" s="39"/>
      <c r="L22" s="40"/>
      <c r="M22" s="90">
        <f>SUM(M10:M21)</f>
        <v>0</v>
      </c>
      <c r="N22" s="473"/>
      <c r="O22" s="60"/>
      <c r="P22" s="60"/>
      <c r="Q22" s="60"/>
      <c r="R22" s="60"/>
      <c r="S22" s="60"/>
      <c r="T22" s="60"/>
      <c r="U22" s="39">
        <f t="shared" ref="U22:W22" si="9">SUM(U10:U21)</f>
        <v>0</v>
      </c>
      <c r="V22" s="25">
        <f t="shared" si="9"/>
        <v>0</v>
      </c>
      <c r="W22" s="25">
        <f t="shared" si="9"/>
        <v>0</v>
      </c>
      <c r="X22" s="25"/>
      <c r="Y22" s="25"/>
      <c r="Z22" s="25"/>
      <c r="AA22" s="25">
        <f>SUM(AA10:AA21)</f>
        <v>0</v>
      </c>
      <c r="AB22" s="25">
        <f>SUM(AB10:AB21)</f>
        <v>0</v>
      </c>
      <c r="AC22" s="390"/>
      <c r="AD22" s="40"/>
      <c r="AE22" s="61"/>
      <c r="AF22" s="60"/>
      <c r="AG22" s="60"/>
      <c r="AH22" s="60"/>
      <c r="AI22" s="391"/>
    </row>
    <row r="23" spans="1:35" ht="15" x14ac:dyDescent="0.25">
      <c r="A23" s="337" t="s">
        <v>12</v>
      </c>
      <c r="B23" s="10">
        <f>AVERAGE(B10:B21)</f>
        <v>451.91666666666669</v>
      </c>
      <c r="C23" s="10">
        <f t="shared" ref="C23:D23" si="10">AVERAGE(C10:C21)</f>
        <v>450.33333333333331</v>
      </c>
      <c r="D23" s="10">
        <f t="shared" si="10"/>
        <v>1040.8333333333333</v>
      </c>
      <c r="E23" s="10"/>
      <c r="F23" s="10"/>
      <c r="G23" s="10"/>
      <c r="H23" s="88">
        <f t="shared" ref="H23:O23" si="11">AVERAGE(H10:H21)</f>
        <v>1943.0833333333333</v>
      </c>
      <c r="I23" s="10">
        <f t="shared" si="11"/>
        <v>0</v>
      </c>
      <c r="J23" s="477">
        <f t="shared" si="11"/>
        <v>1</v>
      </c>
      <c r="K23" s="8"/>
      <c r="L23" s="38"/>
      <c r="M23" s="91">
        <f t="shared" si="11"/>
        <v>0</v>
      </c>
      <c r="N23" s="475">
        <f t="shared" si="11"/>
        <v>3.8899877971686205</v>
      </c>
      <c r="O23" s="15">
        <f t="shared" si="11"/>
        <v>4.1666666666666661</v>
      </c>
      <c r="P23" s="479"/>
      <c r="Q23" s="15">
        <f t="shared" ref="Q23" si="12">AVERAGE(Q10:Q21)</f>
        <v>3.8250000000000006</v>
      </c>
      <c r="R23" s="61"/>
      <c r="S23" s="61"/>
      <c r="T23" s="61"/>
      <c r="U23" s="8" t="e">
        <f t="shared" ref="U23:W23" si="13">AVERAGE(U10:U21)</f>
        <v>#DIV/0!</v>
      </c>
      <c r="V23" s="10" t="e">
        <f t="shared" si="13"/>
        <v>#DIV/0!</v>
      </c>
      <c r="W23" s="10" t="e">
        <f t="shared" si="13"/>
        <v>#DIV/0!</v>
      </c>
      <c r="X23" s="10"/>
      <c r="Y23" s="10"/>
      <c r="Z23" s="10"/>
      <c r="AA23" s="10">
        <f>AVERAGE(AA10:AA21)</f>
        <v>0</v>
      </c>
      <c r="AB23" s="10" t="e">
        <f>AVERAGE(AB10:AB21)</f>
        <v>#DIV/0!</v>
      </c>
      <c r="AC23" s="495" t="e">
        <f>AVERAGE(AC10:AC21)</f>
        <v>#DIV/0!</v>
      </c>
      <c r="AD23" s="15" t="e">
        <f t="shared" ref="AD23" si="14">AVERAGE(AD10:AD21)</f>
        <v>#DIV/0!</v>
      </c>
      <c r="AE23" s="479"/>
      <c r="AF23" s="15" t="e">
        <f t="shared" ref="AF23" si="15">AVERAGE(AF10:AF21)</f>
        <v>#DIV/0!</v>
      </c>
      <c r="AG23" s="61"/>
      <c r="AH23" s="61"/>
      <c r="AI23" s="392"/>
    </row>
    <row r="24" spans="1:35" ht="15" x14ac:dyDescent="0.25">
      <c r="A24" s="338" t="s">
        <v>13</v>
      </c>
      <c r="B24" s="10">
        <f>MAX(B10:B21)</f>
        <v>594</v>
      </c>
      <c r="C24" s="10">
        <f t="shared" ref="C24:D24" si="16">MAX(C10:C21)</f>
        <v>589</v>
      </c>
      <c r="D24" s="10">
        <f t="shared" si="16"/>
        <v>1319</v>
      </c>
      <c r="E24" s="10"/>
      <c r="F24" s="10"/>
      <c r="G24" s="10"/>
      <c r="H24" s="88">
        <f t="shared" ref="H24:O24" si="17">MAX(H10:H21)</f>
        <v>2412</v>
      </c>
      <c r="I24" s="10">
        <f t="shared" si="17"/>
        <v>0</v>
      </c>
      <c r="J24" s="477">
        <f t="shared" si="17"/>
        <v>1</v>
      </c>
      <c r="K24" s="8"/>
      <c r="L24" s="38"/>
      <c r="M24" s="91">
        <f t="shared" si="17"/>
        <v>0</v>
      </c>
      <c r="N24" s="475">
        <f t="shared" si="17"/>
        <v>5.7318295739348368</v>
      </c>
      <c r="O24" s="15">
        <f t="shared" si="17"/>
        <v>6.3</v>
      </c>
      <c r="P24" s="479"/>
      <c r="Q24" s="15">
        <f t="shared" ref="Q24" si="18">MAX(Q10:Q21)</f>
        <v>4.4000000000000004</v>
      </c>
      <c r="R24" s="61"/>
      <c r="S24" s="61"/>
      <c r="T24" s="61"/>
      <c r="U24" s="8">
        <f t="shared" ref="U24:W24" si="19">MAX(U10:U21)</f>
        <v>0</v>
      </c>
      <c r="V24" s="10">
        <f t="shared" si="19"/>
        <v>0</v>
      </c>
      <c r="W24" s="10">
        <f t="shared" si="19"/>
        <v>0</v>
      </c>
      <c r="X24" s="10"/>
      <c r="Y24" s="10"/>
      <c r="Z24" s="10"/>
      <c r="AA24" s="10">
        <f>MAX(AA10:AA21)</f>
        <v>0</v>
      </c>
      <c r="AB24" s="10">
        <f>MAX(AB10:AB21)</f>
        <v>0</v>
      </c>
      <c r="AC24" s="495">
        <f>MAX(AC10:AC21)</f>
        <v>0</v>
      </c>
      <c r="AD24" s="15">
        <f t="shared" ref="AD24" si="20">MAX(AD10:AD21)</f>
        <v>0</v>
      </c>
      <c r="AE24" s="479"/>
      <c r="AF24" s="15">
        <f t="shared" ref="AF24" si="21">MAX(AF10:AF21)</f>
        <v>0</v>
      </c>
      <c r="AG24" s="61"/>
      <c r="AH24" s="61"/>
      <c r="AI24" s="392"/>
    </row>
    <row r="25" spans="1:35" ht="15.75" thickBot="1" x14ac:dyDescent="0.3">
      <c r="A25" s="339" t="s">
        <v>14</v>
      </c>
      <c r="B25" s="23">
        <f>MIN(B10:B21)</f>
        <v>273</v>
      </c>
      <c r="C25" s="23">
        <f t="shared" ref="C25:D25" si="22">MIN(C10:C21)</f>
        <v>277</v>
      </c>
      <c r="D25" s="23">
        <f t="shared" si="22"/>
        <v>910</v>
      </c>
      <c r="E25" s="23"/>
      <c r="F25" s="23"/>
      <c r="G25" s="23"/>
      <c r="H25" s="89">
        <f t="shared" ref="H25:O25" si="23">MIN(H10:H21)</f>
        <v>1494</v>
      </c>
      <c r="I25" s="23">
        <f t="shared" si="23"/>
        <v>0</v>
      </c>
      <c r="J25" s="478">
        <f t="shared" si="23"/>
        <v>1</v>
      </c>
      <c r="K25" s="21"/>
      <c r="L25" s="41"/>
      <c r="M25" s="92">
        <f t="shared" si="23"/>
        <v>0</v>
      </c>
      <c r="N25" s="476">
        <f t="shared" si="23"/>
        <v>2.1408114558472553</v>
      </c>
      <c r="O25" s="480">
        <f t="shared" si="23"/>
        <v>3.2</v>
      </c>
      <c r="P25" s="481"/>
      <c r="Q25" s="480">
        <f t="shared" ref="Q25" si="24">MIN(Q10:Q21)</f>
        <v>3.1</v>
      </c>
      <c r="R25" s="62"/>
      <c r="S25" s="62"/>
      <c r="T25" s="62"/>
      <c r="U25" s="21">
        <f t="shared" ref="U25:W25" si="25">MIN(U10:U21)</f>
        <v>0</v>
      </c>
      <c r="V25" s="23">
        <f t="shared" si="25"/>
        <v>0</v>
      </c>
      <c r="W25" s="23">
        <f t="shared" si="25"/>
        <v>0</v>
      </c>
      <c r="X25" s="23"/>
      <c r="Y25" s="23"/>
      <c r="Z25" s="23"/>
      <c r="AA25" s="23">
        <f>MIN(AA10:AA21)</f>
        <v>0</v>
      </c>
      <c r="AB25" s="23">
        <f>MIN(AB10:AB21)</f>
        <v>0</v>
      </c>
      <c r="AC25" s="496">
        <f>MIN(AC10:AC21)</f>
        <v>0</v>
      </c>
      <c r="AD25" s="480">
        <f t="shared" ref="AD25" si="26">MIN(AD10:AD21)</f>
        <v>0</v>
      </c>
      <c r="AE25" s="481"/>
      <c r="AF25" s="480">
        <f t="shared" ref="AF25" si="27">MIN(AF10:AF21)</f>
        <v>0</v>
      </c>
      <c r="AG25" s="62"/>
      <c r="AH25" s="62"/>
      <c r="AI25" s="393"/>
    </row>
    <row r="26" spans="1:35" ht="16.5" thickTop="1" thickBot="1" x14ac:dyDescent="0.3">
      <c r="A26" s="483" t="s">
        <v>179</v>
      </c>
      <c r="B26" s="484">
        <v>9168</v>
      </c>
      <c r="C26" s="41">
        <v>9155</v>
      </c>
      <c r="D26" s="41">
        <v>21241</v>
      </c>
      <c r="E26" s="41"/>
      <c r="F26" s="41"/>
      <c r="G26" s="41"/>
      <c r="H26" s="41">
        <v>39564</v>
      </c>
      <c r="I26" s="41">
        <v>6612</v>
      </c>
      <c r="J26" s="41"/>
      <c r="K26" s="41"/>
      <c r="L26" s="41"/>
      <c r="M26" s="41">
        <v>0</v>
      </c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</row>
    <row r="27" spans="1:35" ht="16.5" thickTop="1" thickBot="1" x14ac:dyDescent="0.3">
      <c r="A27" s="483" t="s">
        <v>180</v>
      </c>
      <c r="B27" s="484">
        <v>16531</v>
      </c>
      <c r="C27" s="41">
        <v>4770</v>
      </c>
      <c r="D27" s="41">
        <v>10664</v>
      </c>
      <c r="E27" s="41"/>
      <c r="F27" s="41"/>
      <c r="G27" s="41"/>
      <c r="H27" s="41">
        <v>31965</v>
      </c>
      <c r="I27" s="41">
        <v>2514</v>
      </c>
      <c r="J27" s="41"/>
      <c r="K27" s="41"/>
      <c r="L27" s="41"/>
      <c r="M27" s="41">
        <v>0</v>
      </c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</row>
    <row r="28" spans="1:35" ht="13.5" thickTop="1" x14ac:dyDescent="0.2">
      <c r="A28" s="266" t="s">
        <v>206</v>
      </c>
    </row>
    <row r="29" spans="1:35" x14ac:dyDescent="0.2">
      <c r="A29" s="266" t="s">
        <v>207</v>
      </c>
    </row>
    <row r="30" spans="1:35" x14ac:dyDescent="0.2">
      <c r="A30" s="266" t="s">
        <v>211</v>
      </c>
    </row>
  </sheetData>
  <sheetProtection insertColumns="0" insertRows="0"/>
  <mergeCells count="35">
    <mergeCell ref="AI6:AI8"/>
    <mergeCell ref="AC6:AC8"/>
    <mergeCell ref="AD6:AD8"/>
    <mergeCell ref="AE6:AE8"/>
    <mergeCell ref="AF6:AF8"/>
    <mergeCell ref="AG6:AG8"/>
    <mergeCell ref="AH6:AH8"/>
    <mergeCell ref="AB6:AB8"/>
    <mergeCell ref="L6:L8"/>
    <mergeCell ref="M6:M8"/>
    <mergeCell ref="N6:N8"/>
    <mergeCell ref="O6:O8"/>
    <mergeCell ref="P6:P8"/>
    <mergeCell ref="Q6:Q8"/>
    <mergeCell ref="R6:R8"/>
    <mergeCell ref="S6:S8"/>
    <mergeCell ref="T6:T8"/>
    <mergeCell ref="U6:Z6"/>
    <mergeCell ref="AA6:AA8"/>
    <mergeCell ref="AD4:AI4"/>
    <mergeCell ref="B5:C5"/>
    <mergeCell ref="D5:J5"/>
    <mergeCell ref="U5:V5"/>
    <mergeCell ref="W5:AC5"/>
    <mergeCell ref="B4:E4"/>
    <mergeCell ref="G4:J4"/>
    <mergeCell ref="K4:M4"/>
    <mergeCell ref="O4:T4"/>
    <mergeCell ref="U4:X4"/>
    <mergeCell ref="Z4:AC4"/>
    <mergeCell ref="B6:G6"/>
    <mergeCell ref="H6:H8"/>
    <mergeCell ref="I6:I8"/>
    <mergeCell ref="J6:J8"/>
    <mergeCell ref="K6:K8"/>
  </mergeCells>
  <pageMargins left="0.7" right="0.7" top="0.75" bottom="0.75" header="0.3" footer="0.3"/>
  <pageSetup paperSize="9" orientation="portrait" r:id="rId1"/>
  <ignoredErrors>
    <ignoredError sqref="H22:N25 H21 K21:M21 H10:H17 K10:M10 K11:M16 H18 H19 K18:M19 K20:M20 H20 K17 M17" formulaRange="1"/>
    <ignoredError sqref="J18:J21" formulaRange="1" unlockedFormula="1"/>
    <ignoredError sqref="AC18:AC21" unlockedFormula="1"/>
  </ignoredError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4DD560-7454-43D9-8A06-4D5562BE1317}">
  <dimension ref="A1:AMJ50"/>
  <sheetViews>
    <sheetView zoomScale="85" zoomScaleNormal="85" workbookViewId="0">
      <selection activeCell="O29" sqref="O29"/>
    </sheetView>
  </sheetViews>
  <sheetFormatPr baseColWidth="10" defaultColWidth="8.7109375" defaultRowHeight="15" x14ac:dyDescent="0.25"/>
  <cols>
    <col min="1" max="1" width="17.7109375" style="265" customWidth="1"/>
    <col min="2" max="8" width="14" style="265" customWidth="1"/>
    <col min="9" max="9" width="17" style="265" customWidth="1"/>
    <col min="10" max="1024" width="14" style="265" customWidth="1"/>
    <col min="1025" max="16384" width="8.7109375" style="270"/>
  </cols>
  <sheetData>
    <row r="1" spans="1:15" ht="19.899999999999999" customHeight="1" x14ac:dyDescent="0.25">
      <c r="A1" s="371" t="s">
        <v>158</v>
      </c>
      <c r="B1" s="540" t="str">
        <f>'T3. resum energia elèctrica '!C1</f>
        <v>TORROJA DEL PRIORAT</v>
      </c>
      <c r="C1" s="372"/>
      <c r="D1" s="372"/>
      <c r="F1" s="266" t="s">
        <v>159</v>
      </c>
    </row>
    <row r="2" spans="1:15" ht="19.899999999999999" customHeight="1" x14ac:dyDescent="0.25">
      <c r="A2" s="371" t="s">
        <v>160</v>
      </c>
      <c r="B2" t="s">
        <v>226</v>
      </c>
      <c r="C2" s="372"/>
      <c r="D2" s="372"/>
      <c r="F2" s="266" t="s">
        <v>209</v>
      </c>
    </row>
    <row r="3" spans="1:15" ht="19.899999999999999" customHeight="1" x14ac:dyDescent="0.25">
      <c r="A3" s="371"/>
      <c r="C3" s="372"/>
      <c r="D3" s="372"/>
      <c r="F3" s="266"/>
    </row>
    <row r="4" spans="1:15" ht="19.899999999999999" customHeight="1" thickBot="1" x14ac:dyDescent="0.3">
      <c r="A4" s="371"/>
      <c r="C4" s="372"/>
      <c r="D4" s="372"/>
      <c r="F4" s="266"/>
    </row>
    <row r="5" spans="1:15" ht="19.899999999999999" customHeight="1" thickTop="1" thickBot="1" x14ac:dyDescent="0.3">
      <c r="A5" s="267"/>
      <c r="B5" s="373" t="s">
        <v>161</v>
      </c>
      <c r="C5" s="374" t="s">
        <v>162</v>
      </c>
    </row>
    <row r="6" spans="1:15" ht="19.899999999999999" customHeight="1" thickTop="1" thickBot="1" x14ac:dyDescent="0.3">
      <c r="A6" s="267"/>
      <c r="B6" s="682" t="s">
        <v>163</v>
      </c>
      <c r="C6" s="685"/>
      <c r="D6" s="684"/>
      <c r="E6" s="682" t="s">
        <v>164</v>
      </c>
      <c r="F6" s="685"/>
      <c r="G6" s="684"/>
      <c r="H6" s="682" t="s">
        <v>165</v>
      </c>
      <c r="I6" s="685"/>
      <c r="J6" s="684"/>
      <c r="K6" s="682" t="s">
        <v>166</v>
      </c>
      <c r="L6" s="685"/>
      <c r="M6" s="685"/>
      <c r="N6" s="685"/>
      <c r="O6" s="684"/>
    </row>
    <row r="7" spans="1:15" ht="19.899999999999999" customHeight="1" thickTop="1" x14ac:dyDescent="0.25">
      <c r="B7" s="691" t="s">
        <v>79</v>
      </c>
      <c r="C7" s="688" t="s">
        <v>66</v>
      </c>
      <c r="D7" s="692" t="s">
        <v>140</v>
      </c>
      <c r="E7" s="691" t="s">
        <v>79</v>
      </c>
      <c r="F7" s="688" t="s">
        <v>66</v>
      </c>
      <c r="G7" s="692" t="s">
        <v>140</v>
      </c>
      <c r="H7" s="686" t="s">
        <v>79</v>
      </c>
      <c r="I7" s="688" t="s">
        <v>66</v>
      </c>
      <c r="J7" s="689" t="s">
        <v>140</v>
      </c>
      <c r="K7" s="677" t="s">
        <v>79</v>
      </c>
      <c r="L7" s="679" t="s">
        <v>66</v>
      </c>
      <c r="M7" s="675" t="s">
        <v>140</v>
      </c>
      <c r="N7" s="693" t="s">
        <v>167</v>
      </c>
      <c r="O7" s="695" t="s">
        <v>168</v>
      </c>
    </row>
    <row r="8" spans="1:15" ht="19.899999999999999" customHeight="1" x14ac:dyDescent="0.25">
      <c r="A8" s="267"/>
      <c r="B8" s="678" t="s">
        <v>79</v>
      </c>
      <c r="C8" s="680" t="s">
        <v>66</v>
      </c>
      <c r="D8" s="676"/>
      <c r="E8" s="678" t="s">
        <v>79</v>
      </c>
      <c r="F8" s="680" t="s">
        <v>66</v>
      </c>
      <c r="G8" s="676"/>
      <c r="H8" s="687" t="s">
        <v>79</v>
      </c>
      <c r="I8" s="680" t="s">
        <v>66</v>
      </c>
      <c r="J8" s="690"/>
      <c r="K8" s="678" t="s">
        <v>79</v>
      </c>
      <c r="L8" s="680" t="s">
        <v>66</v>
      </c>
      <c r="M8" s="676"/>
      <c r="N8" s="694"/>
      <c r="O8" s="696"/>
    </row>
    <row r="9" spans="1:15" s="268" customFormat="1" ht="19.899999999999999" customHeight="1" x14ac:dyDescent="0.2">
      <c r="B9" s="678"/>
      <c r="C9" s="680"/>
      <c r="D9" s="676"/>
      <c r="E9" s="678"/>
      <c r="F9" s="680"/>
      <c r="G9" s="676"/>
      <c r="H9" s="687"/>
      <c r="I9" s="680"/>
      <c r="J9" s="690"/>
      <c r="K9" s="678"/>
      <c r="L9" s="680"/>
      <c r="M9" s="676"/>
      <c r="N9" s="686"/>
      <c r="O9" s="697"/>
    </row>
    <row r="10" spans="1:15" s="268" customFormat="1" ht="19.899999999999999" customHeight="1" thickBot="1" x14ac:dyDescent="0.25">
      <c r="A10" s="269"/>
      <c r="B10" s="394" t="s">
        <v>117</v>
      </c>
      <c r="C10" s="395" t="s">
        <v>117</v>
      </c>
      <c r="D10" s="396" t="s">
        <v>117</v>
      </c>
      <c r="E10" s="397" t="s">
        <v>117</v>
      </c>
      <c r="F10" s="398" t="s">
        <v>117</v>
      </c>
      <c r="G10" s="399" t="s">
        <v>117</v>
      </c>
      <c r="H10" s="400" t="s">
        <v>117</v>
      </c>
      <c r="I10" s="398" t="s">
        <v>117</v>
      </c>
      <c r="J10" s="401" t="s">
        <v>117</v>
      </c>
      <c r="K10" s="402" t="s">
        <v>117</v>
      </c>
      <c r="L10" s="403" t="s">
        <v>117</v>
      </c>
      <c r="M10" s="404" t="s">
        <v>117</v>
      </c>
      <c r="N10" s="405" t="s">
        <v>117</v>
      </c>
      <c r="O10" s="404" t="s">
        <v>117</v>
      </c>
    </row>
    <row r="11" spans="1:15" ht="19.899999999999999" customHeight="1" thickTop="1" x14ac:dyDescent="0.25">
      <c r="A11" s="409">
        <v>44927</v>
      </c>
      <c r="B11" s="377"/>
      <c r="C11" s="378"/>
      <c r="D11" s="379"/>
      <c r="E11" s="377"/>
      <c r="F11" s="378"/>
      <c r="G11" s="379"/>
      <c r="H11" s="377"/>
      <c r="I11" s="378"/>
      <c r="J11" s="379"/>
      <c r="K11" s="377"/>
      <c r="L11" s="378"/>
      <c r="M11" s="406"/>
      <c r="N11" s="378"/>
      <c r="O11" s="386"/>
    </row>
    <row r="12" spans="1:15" ht="19.899999999999999" customHeight="1" x14ac:dyDescent="0.25">
      <c r="A12" s="410">
        <v>44958</v>
      </c>
      <c r="B12" s="380"/>
      <c r="C12" s="381"/>
      <c r="D12" s="382"/>
      <c r="E12" s="380"/>
      <c r="F12" s="381"/>
      <c r="G12" s="382"/>
      <c r="H12" s="380"/>
      <c r="I12" s="381"/>
      <c r="J12" s="382"/>
      <c r="K12" s="380"/>
      <c r="L12" s="381"/>
      <c r="M12" s="407"/>
      <c r="N12" s="381"/>
      <c r="O12" s="387"/>
    </row>
    <row r="13" spans="1:15" ht="19.899999999999999" customHeight="1" x14ac:dyDescent="0.25">
      <c r="A13" s="410">
        <v>44986</v>
      </c>
      <c r="B13" s="380"/>
      <c r="C13" s="381"/>
      <c r="D13" s="382"/>
      <c r="E13" s="380"/>
      <c r="F13" s="381"/>
      <c r="G13" s="382"/>
      <c r="H13" s="380"/>
      <c r="I13" s="381"/>
      <c r="J13" s="382"/>
      <c r="K13" s="380"/>
      <c r="L13" s="381"/>
      <c r="M13" s="407"/>
      <c r="N13" s="381"/>
      <c r="O13" s="387"/>
    </row>
    <row r="14" spans="1:15" ht="19.899999999999999" customHeight="1" x14ac:dyDescent="0.25">
      <c r="A14" s="410">
        <v>45017</v>
      </c>
      <c r="B14" s="380"/>
      <c r="C14" s="381"/>
      <c r="D14" s="382"/>
      <c r="E14" s="380"/>
      <c r="F14" s="381"/>
      <c r="G14" s="382"/>
      <c r="H14" s="380"/>
      <c r="I14" s="381"/>
      <c r="J14" s="382"/>
      <c r="K14" s="380"/>
      <c r="L14" s="381"/>
      <c r="M14" s="407"/>
      <c r="N14" s="381"/>
      <c r="O14" s="387"/>
    </row>
    <row r="15" spans="1:15" ht="19.899999999999999" customHeight="1" x14ac:dyDescent="0.25">
      <c r="A15" s="410">
        <v>45047</v>
      </c>
      <c r="B15" s="380"/>
      <c r="C15" s="381"/>
      <c r="D15" s="382"/>
      <c r="E15" s="380"/>
      <c r="F15" s="381"/>
      <c r="G15" s="382"/>
      <c r="H15" s="380"/>
      <c r="I15" s="381"/>
      <c r="J15" s="382"/>
      <c r="K15" s="380"/>
      <c r="L15" s="381"/>
      <c r="M15" s="407"/>
      <c r="N15" s="381"/>
      <c r="O15" s="387"/>
    </row>
    <row r="16" spans="1:15" ht="19.899999999999999" customHeight="1" x14ac:dyDescent="0.25">
      <c r="A16" s="410">
        <v>45078</v>
      </c>
      <c r="B16" s="380"/>
      <c r="C16" s="381"/>
      <c r="D16" s="382"/>
      <c r="E16" s="380"/>
      <c r="F16" s="381"/>
      <c r="G16" s="382"/>
      <c r="H16" s="380"/>
      <c r="I16" s="381"/>
      <c r="J16" s="382"/>
      <c r="K16" s="380"/>
      <c r="L16" s="381"/>
      <c r="M16" s="407"/>
      <c r="N16" s="381"/>
      <c r="O16" s="387"/>
    </row>
    <row r="17" spans="1:1024" ht="19.899999999999999" customHeight="1" x14ac:dyDescent="0.25">
      <c r="A17" s="410">
        <v>45108</v>
      </c>
      <c r="B17" s="380"/>
      <c r="C17" s="381"/>
      <c r="D17" s="382"/>
      <c r="E17" s="380"/>
      <c r="F17" s="381"/>
      <c r="G17" s="382"/>
      <c r="H17" s="380"/>
      <c r="I17" s="381"/>
      <c r="J17" s="382"/>
      <c r="K17" s="380"/>
      <c r="L17" s="381"/>
      <c r="M17" s="407"/>
      <c r="N17" s="381"/>
      <c r="O17" s="387"/>
    </row>
    <row r="18" spans="1:1024" ht="19.899999999999999" customHeight="1" x14ac:dyDescent="0.25">
      <c r="A18" s="410">
        <v>45139</v>
      </c>
      <c r="B18" s="380"/>
      <c r="C18" s="381"/>
      <c r="D18" s="382"/>
      <c r="E18" s="380"/>
      <c r="F18" s="381"/>
      <c r="G18" s="382"/>
      <c r="H18" s="380"/>
      <c r="I18" s="381"/>
      <c r="J18" s="382"/>
      <c r="K18" s="380"/>
      <c r="L18" s="381"/>
      <c r="M18" s="407"/>
      <c r="N18" s="381"/>
      <c r="O18" s="387"/>
    </row>
    <row r="19" spans="1:1024" ht="19.899999999999999" customHeight="1" x14ac:dyDescent="0.25">
      <c r="A19" s="410">
        <v>45170</v>
      </c>
      <c r="B19" s="380"/>
      <c r="C19" s="381"/>
      <c r="D19" s="382"/>
      <c r="E19" s="380"/>
      <c r="F19" s="381"/>
      <c r="G19" s="382"/>
      <c r="H19" s="380"/>
      <c r="I19" s="381"/>
      <c r="J19" s="382"/>
      <c r="K19" s="380"/>
      <c r="L19" s="381"/>
      <c r="M19" s="407"/>
      <c r="N19" s="381"/>
      <c r="O19" s="387"/>
    </row>
    <row r="20" spans="1:1024" ht="19.899999999999999" customHeight="1" x14ac:dyDescent="0.25">
      <c r="A20" s="410">
        <v>45200</v>
      </c>
      <c r="B20" s="380"/>
      <c r="C20" s="381"/>
      <c r="D20" s="382"/>
      <c r="E20" s="380"/>
      <c r="F20" s="381"/>
      <c r="G20" s="382"/>
      <c r="H20" s="380"/>
      <c r="I20" s="381"/>
      <c r="J20" s="382"/>
      <c r="K20" s="380"/>
      <c r="L20" s="381"/>
      <c r="M20" s="407"/>
      <c r="N20" s="381"/>
      <c r="O20" s="387"/>
    </row>
    <row r="21" spans="1:1024" ht="19.899999999999999" customHeight="1" x14ac:dyDescent="0.25">
      <c r="A21" s="410">
        <v>45231</v>
      </c>
      <c r="B21" s="380"/>
      <c r="C21" s="381"/>
      <c r="D21" s="382"/>
      <c r="E21" s="380"/>
      <c r="F21" s="381"/>
      <c r="G21" s="382"/>
      <c r="H21" s="380"/>
      <c r="I21" s="381"/>
      <c r="J21" s="382"/>
      <c r="K21" s="380"/>
      <c r="L21" s="381"/>
      <c r="M21" s="407"/>
      <c r="N21" s="381"/>
      <c r="O21" s="387"/>
    </row>
    <row r="22" spans="1:1024" ht="19.899999999999999" customHeight="1" thickBot="1" x14ac:dyDescent="0.3">
      <c r="A22" s="411">
        <v>45261</v>
      </c>
      <c r="B22" s="383"/>
      <c r="C22" s="384"/>
      <c r="D22" s="385"/>
      <c r="E22" s="383"/>
      <c r="F22" s="384"/>
      <c r="G22" s="385"/>
      <c r="H22" s="383"/>
      <c r="I22" s="384"/>
      <c r="J22" s="385"/>
      <c r="K22" s="383"/>
      <c r="L22" s="384"/>
      <c r="M22" s="408"/>
      <c r="N22" s="384"/>
      <c r="O22" s="388"/>
    </row>
    <row r="23" spans="1:1024" ht="19.899999999999999" customHeight="1" thickTop="1" x14ac:dyDescent="0.25">
      <c r="A23" s="421" t="s">
        <v>11</v>
      </c>
      <c r="B23" s="412">
        <f t="shared" ref="B23:D23" si="0">SUM(B11:B22)</f>
        <v>0</v>
      </c>
      <c r="C23" s="413">
        <f t="shared" si="0"/>
        <v>0</v>
      </c>
      <c r="D23" s="389">
        <f t="shared" si="0"/>
        <v>0</v>
      </c>
      <c r="E23" s="412">
        <f t="shared" ref="E23:M23" si="1">SUM(E11:E22)</f>
        <v>0</v>
      </c>
      <c r="F23" s="413">
        <f t="shared" si="1"/>
        <v>0</v>
      </c>
      <c r="G23" s="389">
        <f t="shared" si="1"/>
        <v>0</v>
      </c>
      <c r="H23" s="412">
        <f t="shared" si="1"/>
        <v>0</v>
      </c>
      <c r="I23" s="413">
        <f t="shared" si="1"/>
        <v>0</v>
      </c>
      <c r="J23" s="389">
        <f t="shared" si="1"/>
        <v>0</v>
      </c>
      <c r="K23" s="412">
        <f t="shared" si="1"/>
        <v>0</v>
      </c>
      <c r="L23" s="413">
        <f t="shared" si="1"/>
        <v>0</v>
      </c>
      <c r="M23" s="389">
        <f t="shared" si="1"/>
        <v>0</v>
      </c>
      <c r="N23" s="412">
        <f t="shared" ref="N23:O23" si="2">SUM(N11:N22)</f>
        <v>0</v>
      </c>
      <c r="O23" s="418">
        <f t="shared" si="2"/>
        <v>0</v>
      </c>
    </row>
    <row r="24" spans="1:1024" ht="19.899999999999999" customHeight="1" x14ac:dyDescent="0.25">
      <c r="A24" s="422" t="s">
        <v>12</v>
      </c>
      <c r="B24" s="414" t="e">
        <f t="shared" ref="B24:D24" si="3">AVERAGE(B11:B22)</f>
        <v>#DIV/0!</v>
      </c>
      <c r="C24" s="415" t="e">
        <f t="shared" si="3"/>
        <v>#DIV/0!</v>
      </c>
      <c r="D24" s="375" t="e">
        <f t="shared" si="3"/>
        <v>#DIV/0!</v>
      </c>
      <c r="E24" s="414" t="e">
        <f t="shared" ref="E24:L24" si="4">AVERAGE(E11:E22)</f>
        <v>#DIV/0!</v>
      </c>
      <c r="F24" s="415" t="e">
        <f t="shared" si="4"/>
        <v>#DIV/0!</v>
      </c>
      <c r="G24" s="375" t="e">
        <f t="shared" si="4"/>
        <v>#DIV/0!</v>
      </c>
      <c r="H24" s="414" t="e">
        <f t="shared" si="4"/>
        <v>#DIV/0!</v>
      </c>
      <c r="I24" s="415" t="e">
        <f t="shared" si="4"/>
        <v>#DIV/0!</v>
      </c>
      <c r="J24" s="375" t="e">
        <f t="shared" si="4"/>
        <v>#DIV/0!</v>
      </c>
      <c r="K24" s="414" t="e">
        <f t="shared" si="4"/>
        <v>#DIV/0!</v>
      </c>
      <c r="L24" s="415" t="e">
        <f t="shared" si="4"/>
        <v>#DIV/0!</v>
      </c>
      <c r="M24" s="375" t="e">
        <f t="shared" ref="M24:O24" si="5">AVERAGE(M11:M22)</f>
        <v>#DIV/0!</v>
      </c>
      <c r="N24" s="414" t="e">
        <f t="shared" si="5"/>
        <v>#DIV/0!</v>
      </c>
      <c r="O24" s="419" t="e">
        <f t="shared" si="5"/>
        <v>#DIV/0!</v>
      </c>
    </row>
    <row r="25" spans="1:1024" ht="19.899999999999999" customHeight="1" x14ac:dyDescent="0.25">
      <c r="A25" s="423" t="s">
        <v>13</v>
      </c>
      <c r="B25" s="414">
        <f t="shared" ref="B25:D25" si="6">MAX(B11:B22)</f>
        <v>0</v>
      </c>
      <c r="C25" s="415">
        <f t="shared" si="6"/>
        <v>0</v>
      </c>
      <c r="D25" s="375">
        <f t="shared" si="6"/>
        <v>0</v>
      </c>
      <c r="E25" s="414">
        <f t="shared" ref="E25:L25" si="7">MAX(E11:E22)</f>
        <v>0</v>
      </c>
      <c r="F25" s="415">
        <f t="shared" si="7"/>
        <v>0</v>
      </c>
      <c r="G25" s="375">
        <f t="shared" si="7"/>
        <v>0</v>
      </c>
      <c r="H25" s="414">
        <f t="shared" si="7"/>
        <v>0</v>
      </c>
      <c r="I25" s="415">
        <f t="shared" si="7"/>
        <v>0</v>
      </c>
      <c r="J25" s="375">
        <f t="shared" si="7"/>
        <v>0</v>
      </c>
      <c r="K25" s="414">
        <f t="shared" si="7"/>
        <v>0</v>
      </c>
      <c r="L25" s="415">
        <f t="shared" si="7"/>
        <v>0</v>
      </c>
      <c r="M25" s="375">
        <f t="shared" ref="M25:O25" si="8">MAX(M11:M22)</f>
        <v>0</v>
      </c>
      <c r="N25" s="414">
        <f t="shared" si="8"/>
        <v>0</v>
      </c>
      <c r="O25" s="419">
        <f t="shared" si="8"/>
        <v>0</v>
      </c>
    </row>
    <row r="26" spans="1:1024" ht="19.899999999999999" customHeight="1" thickBot="1" x14ac:dyDescent="0.3">
      <c r="A26" s="424" t="s">
        <v>14</v>
      </c>
      <c r="B26" s="416">
        <f t="shared" ref="B26:D26" si="9">MIN(B11:B22)</f>
        <v>0</v>
      </c>
      <c r="C26" s="417">
        <f t="shared" si="9"/>
        <v>0</v>
      </c>
      <c r="D26" s="376">
        <f t="shared" si="9"/>
        <v>0</v>
      </c>
      <c r="E26" s="416">
        <f t="shared" ref="E26:L26" si="10">MIN(E11:E22)</f>
        <v>0</v>
      </c>
      <c r="F26" s="417">
        <f t="shared" si="10"/>
        <v>0</v>
      </c>
      <c r="G26" s="376">
        <f t="shared" si="10"/>
        <v>0</v>
      </c>
      <c r="H26" s="416">
        <f t="shared" si="10"/>
        <v>0</v>
      </c>
      <c r="I26" s="417">
        <f t="shared" si="10"/>
        <v>0</v>
      </c>
      <c r="J26" s="376">
        <f t="shared" si="10"/>
        <v>0</v>
      </c>
      <c r="K26" s="416">
        <f t="shared" si="10"/>
        <v>0</v>
      </c>
      <c r="L26" s="417">
        <f t="shared" si="10"/>
        <v>0</v>
      </c>
      <c r="M26" s="376">
        <f t="shared" ref="M26:O26" si="11">MIN(M11:M22)</f>
        <v>0</v>
      </c>
      <c r="N26" s="416">
        <f t="shared" si="11"/>
        <v>0</v>
      </c>
      <c r="O26" s="420">
        <f t="shared" si="11"/>
        <v>0</v>
      </c>
    </row>
    <row r="27" spans="1:1024" ht="19.899999999999999" customHeight="1" thickTop="1" thickBot="1" x14ac:dyDescent="0.3">
      <c r="B27" s="271"/>
      <c r="C27" s="271"/>
      <c r="D27" s="271"/>
      <c r="E27" s="271"/>
      <c r="F27" s="271"/>
      <c r="G27" s="271"/>
      <c r="H27" s="271"/>
      <c r="I27" s="271"/>
      <c r="J27" s="271"/>
      <c r="K27" s="271"/>
      <c r="L27" s="271"/>
      <c r="M27" s="271"/>
      <c r="N27" s="271"/>
      <c r="O27" s="271"/>
    </row>
    <row r="28" spans="1:1024" ht="19.899999999999999" customHeight="1" thickTop="1" thickBot="1" x14ac:dyDescent="0.3">
      <c r="A28" s="267"/>
      <c r="B28" s="426" t="s">
        <v>161</v>
      </c>
      <c r="C28" s="425"/>
    </row>
    <row r="29" spans="1:1024" ht="19.899999999999999" customHeight="1" thickTop="1" thickBot="1" x14ac:dyDescent="0.3">
      <c r="A29" s="267"/>
      <c r="B29" s="682" t="s">
        <v>163</v>
      </c>
      <c r="C29" s="683"/>
      <c r="D29" s="684"/>
      <c r="E29" s="682" t="s">
        <v>164</v>
      </c>
      <c r="F29" s="685"/>
      <c r="G29" s="684"/>
      <c r="H29" s="682" t="s">
        <v>165</v>
      </c>
      <c r="I29" s="685"/>
      <c r="J29" s="684"/>
      <c r="AMF29" s="270"/>
      <c r="AMG29" s="270"/>
      <c r="AMH29" s="270"/>
      <c r="AMI29" s="270"/>
      <c r="AMJ29" s="270"/>
    </row>
    <row r="30" spans="1:1024" ht="19.899999999999999" customHeight="1" thickTop="1" x14ac:dyDescent="0.25">
      <c r="B30" s="677" t="s">
        <v>79</v>
      </c>
      <c r="C30" s="679" t="s">
        <v>66</v>
      </c>
      <c r="D30" s="675" t="s">
        <v>140</v>
      </c>
      <c r="E30" s="677" t="s">
        <v>79</v>
      </c>
      <c r="F30" s="679" t="s">
        <v>66</v>
      </c>
      <c r="G30" s="675" t="s">
        <v>140</v>
      </c>
      <c r="H30" s="677" t="s">
        <v>79</v>
      </c>
      <c r="I30" s="679" t="s">
        <v>66</v>
      </c>
      <c r="J30" s="675" t="s">
        <v>140</v>
      </c>
      <c r="K30" s="681"/>
      <c r="L30" s="681"/>
      <c r="M30" s="674"/>
      <c r="AMF30" s="270"/>
      <c r="AMG30" s="270"/>
      <c r="AMH30" s="270"/>
      <c r="AMI30" s="270"/>
      <c r="AMJ30" s="270"/>
    </row>
    <row r="31" spans="1:1024" ht="19.899999999999999" customHeight="1" x14ac:dyDescent="0.25">
      <c r="A31" s="267"/>
      <c r="B31" s="678" t="s">
        <v>79</v>
      </c>
      <c r="C31" s="680" t="s">
        <v>66</v>
      </c>
      <c r="D31" s="676"/>
      <c r="E31" s="678" t="s">
        <v>79</v>
      </c>
      <c r="F31" s="680" t="s">
        <v>66</v>
      </c>
      <c r="G31" s="676"/>
      <c r="H31" s="678" t="s">
        <v>79</v>
      </c>
      <c r="I31" s="680" t="s">
        <v>66</v>
      </c>
      <c r="J31" s="676"/>
      <c r="K31" s="681"/>
      <c r="L31" s="681"/>
      <c r="M31" s="674"/>
      <c r="AMF31" s="270"/>
      <c r="AMG31" s="270"/>
      <c r="AMH31" s="270"/>
      <c r="AMI31" s="270"/>
      <c r="AMJ31" s="270"/>
    </row>
    <row r="32" spans="1:1024" ht="19.899999999999999" customHeight="1" x14ac:dyDescent="0.25">
      <c r="A32" s="268"/>
      <c r="B32" s="678"/>
      <c r="C32" s="680"/>
      <c r="D32" s="676"/>
      <c r="E32" s="678"/>
      <c r="F32" s="680"/>
      <c r="G32" s="676"/>
      <c r="H32" s="678"/>
      <c r="I32" s="680"/>
      <c r="J32" s="676"/>
      <c r="K32" s="681"/>
      <c r="L32" s="681"/>
      <c r="M32" s="674"/>
      <c r="N32" s="268"/>
      <c r="O32" s="268"/>
      <c r="P32" s="268"/>
      <c r="Q32" s="268"/>
      <c r="R32" s="268"/>
      <c r="S32" s="268"/>
      <c r="T32" s="268"/>
      <c r="U32" s="268"/>
      <c r="V32" s="268"/>
      <c r="W32" s="268"/>
      <c r="X32" s="268"/>
      <c r="Y32" s="268"/>
      <c r="Z32" s="268"/>
      <c r="AA32" s="268"/>
      <c r="AB32" s="268"/>
      <c r="AC32" s="268"/>
      <c r="AD32" s="268"/>
      <c r="AE32" s="268"/>
      <c r="AF32" s="268"/>
      <c r="AG32" s="268"/>
      <c r="AH32" s="268"/>
      <c r="AI32" s="268"/>
      <c r="AJ32" s="268"/>
      <c r="AK32" s="268"/>
      <c r="AL32" s="268"/>
      <c r="AM32" s="268"/>
      <c r="AN32" s="268"/>
      <c r="AO32" s="268"/>
      <c r="AP32" s="268"/>
      <c r="AQ32" s="268"/>
      <c r="AR32" s="268"/>
      <c r="AS32" s="268"/>
      <c r="AT32" s="268"/>
      <c r="AU32" s="268"/>
      <c r="AV32" s="268"/>
      <c r="AW32" s="268"/>
      <c r="AX32" s="268"/>
      <c r="AY32" s="268"/>
      <c r="AZ32" s="268"/>
      <c r="BA32" s="268"/>
      <c r="BB32" s="268"/>
      <c r="BC32" s="268"/>
      <c r="BD32" s="268"/>
      <c r="BE32" s="268"/>
      <c r="BF32" s="268"/>
      <c r="BG32" s="268"/>
      <c r="BH32" s="268"/>
      <c r="BI32" s="268"/>
      <c r="BJ32" s="268"/>
      <c r="BK32" s="268"/>
      <c r="BL32" s="268"/>
      <c r="BM32" s="268"/>
      <c r="BN32" s="268"/>
      <c r="BO32" s="268"/>
      <c r="BP32" s="268"/>
      <c r="BQ32" s="268"/>
      <c r="BR32" s="268"/>
      <c r="BS32" s="268"/>
      <c r="BT32" s="268"/>
      <c r="BU32" s="268"/>
      <c r="BV32" s="268"/>
      <c r="BW32" s="268"/>
      <c r="BX32" s="268"/>
      <c r="BY32" s="268"/>
      <c r="BZ32" s="268"/>
      <c r="CA32" s="268"/>
      <c r="CB32" s="268"/>
      <c r="CC32" s="268"/>
      <c r="CD32" s="268"/>
      <c r="CE32" s="268"/>
      <c r="CF32" s="268"/>
      <c r="CG32" s="268"/>
      <c r="CH32" s="268"/>
      <c r="CI32" s="268"/>
      <c r="CJ32" s="268"/>
      <c r="CK32" s="268"/>
      <c r="CL32" s="268"/>
      <c r="CM32" s="268"/>
      <c r="CN32" s="268"/>
      <c r="CO32" s="268"/>
      <c r="CP32" s="268"/>
      <c r="CQ32" s="268"/>
      <c r="CR32" s="268"/>
      <c r="CS32" s="268"/>
      <c r="CT32" s="268"/>
      <c r="CU32" s="268"/>
      <c r="CV32" s="268"/>
      <c r="CW32" s="268"/>
      <c r="CX32" s="268"/>
      <c r="CY32" s="268"/>
      <c r="CZ32" s="268"/>
      <c r="DA32" s="268"/>
      <c r="DB32" s="268"/>
      <c r="DC32" s="268"/>
      <c r="DD32" s="268"/>
      <c r="DE32" s="268"/>
      <c r="DF32" s="268"/>
      <c r="DG32" s="268"/>
      <c r="DH32" s="268"/>
      <c r="DI32" s="268"/>
      <c r="DJ32" s="268"/>
      <c r="DK32" s="268"/>
      <c r="DL32" s="268"/>
      <c r="DM32" s="268"/>
      <c r="DN32" s="268"/>
      <c r="DO32" s="268"/>
      <c r="DP32" s="268"/>
      <c r="DQ32" s="268"/>
      <c r="DR32" s="268"/>
      <c r="DS32" s="268"/>
      <c r="DT32" s="268"/>
      <c r="DU32" s="268"/>
      <c r="DV32" s="268"/>
      <c r="DW32" s="268"/>
      <c r="DX32" s="268"/>
      <c r="DY32" s="268"/>
      <c r="DZ32" s="268"/>
      <c r="EA32" s="268"/>
      <c r="EB32" s="268"/>
      <c r="EC32" s="268"/>
      <c r="ED32" s="268"/>
      <c r="EE32" s="268"/>
      <c r="EF32" s="268"/>
      <c r="EG32" s="268"/>
      <c r="EH32" s="268"/>
      <c r="EI32" s="268"/>
      <c r="EJ32" s="268"/>
      <c r="EK32" s="268"/>
      <c r="EL32" s="268"/>
      <c r="EM32" s="268"/>
      <c r="EN32" s="268"/>
      <c r="EO32" s="268"/>
      <c r="EP32" s="268"/>
      <c r="EQ32" s="268"/>
      <c r="ER32" s="268"/>
      <c r="ES32" s="268"/>
      <c r="ET32" s="268"/>
      <c r="EU32" s="268"/>
      <c r="EV32" s="268"/>
      <c r="EW32" s="268"/>
      <c r="EX32" s="268"/>
      <c r="EY32" s="268"/>
      <c r="EZ32" s="268"/>
      <c r="FA32" s="268"/>
      <c r="FB32" s="268"/>
      <c r="FC32" s="268"/>
      <c r="FD32" s="268"/>
      <c r="FE32" s="268"/>
      <c r="FF32" s="268"/>
      <c r="FG32" s="268"/>
      <c r="FH32" s="268"/>
      <c r="FI32" s="268"/>
      <c r="FJ32" s="268"/>
      <c r="FK32" s="268"/>
      <c r="FL32" s="268"/>
      <c r="FM32" s="268"/>
      <c r="FN32" s="268"/>
      <c r="FO32" s="268"/>
      <c r="FP32" s="268"/>
      <c r="FQ32" s="268"/>
      <c r="FR32" s="268"/>
      <c r="FS32" s="268"/>
      <c r="FT32" s="268"/>
      <c r="FU32" s="268"/>
      <c r="FV32" s="268"/>
      <c r="FW32" s="268"/>
      <c r="FX32" s="268"/>
      <c r="FY32" s="268"/>
      <c r="FZ32" s="268"/>
      <c r="GA32" s="268"/>
      <c r="GB32" s="268"/>
      <c r="GC32" s="268"/>
      <c r="GD32" s="268"/>
      <c r="GE32" s="268"/>
      <c r="GF32" s="268"/>
      <c r="GG32" s="268"/>
      <c r="GH32" s="268"/>
      <c r="GI32" s="268"/>
      <c r="GJ32" s="268"/>
      <c r="GK32" s="268"/>
      <c r="GL32" s="268"/>
      <c r="GM32" s="268"/>
      <c r="GN32" s="268"/>
      <c r="GO32" s="268"/>
      <c r="GP32" s="268"/>
      <c r="GQ32" s="268"/>
      <c r="GR32" s="268"/>
      <c r="GS32" s="268"/>
      <c r="GT32" s="268"/>
      <c r="GU32" s="268"/>
      <c r="GV32" s="268"/>
      <c r="GW32" s="268"/>
      <c r="GX32" s="268"/>
      <c r="GY32" s="268"/>
      <c r="GZ32" s="268"/>
      <c r="HA32" s="268"/>
      <c r="HB32" s="268"/>
      <c r="HC32" s="268"/>
      <c r="HD32" s="268"/>
      <c r="HE32" s="268"/>
      <c r="HF32" s="268"/>
      <c r="HG32" s="268"/>
      <c r="HH32" s="268"/>
      <c r="HI32" s="268"/>
      <c r="HJ32" s="268"/>
      <c r="HK32" s="268"/>
      <c r="HL32" s="268"/>
      <c r="HM32" s="268"/>
      <c r="HN32" s="268"/>
      <c r="HO32" s="268"/>
      <c r="HP32" s="268"/>
      <c r="HQ32" s="268"/>
      <c r="HR32" s="268"/>
      <c r="HS32" s="268"/>
      <c r="HT32" s="268"/>
      <c r="HU32" s="268"/>
      <c r="HV32" s="268"/>
      <c r="HW32" s="268"/>
      <c r="HX32" s="268"/>
      <c r="HY32" s="268"/>
      <c r="HZ32" s="268"/>
      <c r="IA32" s="268"/>
      <c r="IB32" s="268"/>
      <c r="IC32" s="268"/>
      <c r="ID32" s="268"/>
      <c r="IE32" s="268"/>
      <c r="IF32" s="268"/>
      <c r="IG32" s="268"/>
      <c r="IH32" s="268"/>
      <c r="II32" s="268"/>
      <c r="IJ32" s="268"/>
      <c r="IK32" s="268"/>
      <c r="IL32" s="268"/>
      <c r="IM32" s="268"/>
      <c r="IN32" s="268"/>
      <c r="IO32" s="268"/>
      <c r="IP32" s="268"/>
      <c r="IQ32" s="268"/>
      <c r="IR32" s="268"/>
      <c r="IS32" s="268"/>
      <c r="IT32" s="268"/>
      <c r="IU32" s="268"/>
      <c r="IV32" s="268"/>
      <c r="IW32" s="268"/>
      <c r="IX32" s="268"/>
      <c r="IY32" s="268"/>
      <c r="IZ32" s="268"/>
      <c r="JA32" s="268"/>
      <c r="JB32" s="268"/>
      <c r="JC32" s="268"/>
      <c r="JD32" s="268"/>
      <c r="JE32" s="268"/>
      <c r="JF32" s="268"/>
      <c r="JG32" s="268"/>
      <c r="JH32" s="268"/>
      <c r="JI32" s="268"/>
      <c r="JJ32" s="268"/>
      <c r="JK32" s="268"/>
      <c r="JL32" s="268"/>
      <c r="JM32" s="268"/>
      <c r="JN32" s="268"/>
      <c r="JO32" s="268"/>
      <c r="JP32" s="268"/>
      <c r="JQ32" s="268"/>
      <c r="JR32" s="268"/>
      <c r="JS32" s="268"/>
      <c r="JT32" s="268"/>
      <c r="JU32" s="268"/>
      <c r="JV32" s="268"/>
      <c r="JW32" s="268"/>
      <c r="JX32" s="268"/>
      <c r="JY32" s="268"/>
      <c r="JZ32" s="268"/>
      <c r="KA32" s="268"/>
      <c r="KB32" s="268"/>
      <c r="KC32" s="268"/>
      <c r="KD32" s="268"/>
      <c r="KE32" s="268"/>
      <c r="KF32" s="268"/>
      <c r="KG32" s="268"/>
      <c r="KH32" s="268"/>
      <c r="KI32" s="268"/>
      <c r="KJ32" s="268"/>
      <c r="KK32" s="268"/>
      <c r="KL32" s="268"/>
      <c r="KM32" s="268"/>
      <c r="KN32" s="268"/>
      <c r="KO32" s="268"/>
      <c r="KP32" s="268"/>
      <c r="KQ32" s="268"/>
      <c r="KR32" s="268"/>
      <c r="KS32" s="268"/>
      <c r="KT32" s="268"/>
      <c r="KU32" s="268"/>
      <c r="KV32" s="268"/>
      <c r="KW32" s="268"/>
      <c r="KX32" s="268"/>
      <c r="KY32" s="268"/>
      <c r="KZ32" s="268"/>
      <c r="LA32" s="268"/>
      <c r="LB32" s="268"/>
      <c r="LC32" s="268"/>
      <c r="LD32" s="268"/>
      <c r="LE32" s="268"/>
      <c r="LF32" s="268"/>
      <c r="LG32" s="268"/>
      <c r="LH32" s="268"/>
      <c r="LI32" s="268"/>
      <c r="LJ32" s="268"/>
      <c r="LK32" s="268"/>
      <c r="LL32" s="268"/>
      <c r="LM32" s="268"/>
      <c r="LN32" s="268"/>
      <c r="LO32" s="268"/>
      <c r="LP32" s="268"/>
      <c r="LQ32" s="268"/>
      <c r="LR32" s="268"/>
      <c r="LS32" s="268"/>
      <c r="LT32" s="268"/>
      <c r="LU32" s="268"/>
      <c r="LV32" s="268"/>
      <c r="LW32" s="268"/>
      <c r="LX32" s="268"/>
      <c r="LY32" s="268"/>
      <c r="LZ32" s="268"/>
      <c r="MA32" s="268"/>
      <c r="MB32" s="268"/>
      <c r="MC32" s="268"/>
      <c r="MD32" s="268"/>
      <c r="ME32" s="268"/>
      <c r="MF32" s="268"/>
      <c r="MG32" s="268"/>
      <c r="MH32" s="268"/>
      <c r="MI32" s="268"/>
      <c r="MJ32" s="268"/>
      <c r="MK32" s="268"/>
      <c r="ML32" s="268"/>
      <c r="MM32" s="268"/>
      <c r="MN32" s="268"/>
      <c r="MO32" s="268"/>
      <c r="MP32" s="268"/>
      <c r="MQ32" s="268"/>
      <c r="MR32" s="268"/>
      <c r="MS32" s="268"/>
      <c r="MT32" s="268"/>
      <c r="MU32" s="268"/>
      <c r="MV32" s="268"/>
      <c r="MW32" s="268"/>
      <c r="MX32" s="268"/>
      <c r="MY32" s="268"/>
      <c r="MZ32" s="268"/>
      <c r="NA32" s="268"/>
      <c r="NB32" s="268"/>
      <c r="NC32" s="268"/>
      <c r="ND32" s="268"/>
      <c r="NE32" s="268"/>
      <c r="NF32" s="268"/>
      <c r="NG32" s="268"/>
      <c r="NH32" s="268"/>
      <c r="NI32" s="268"/>
      <c r="NJ32" s="268"/>
      <c r="NK32" s="268"/>
      <c r="NL32" s="268"/>
      <c r="NM32" s="268"/>
      <c r="NN32" s="268"/>
      <c r="NO32" s="268"/>
      <c r="NP32" s="268"/>
      <c r="NQ32" s="268"/>
      <c r="NR32" s="268"/>
      <c r="NS32" s="268"/>
      <c r="NT32" s="268"/>
      <c r="NU32" s="268"/>
      <c r="NV32" s="268"/>
      <c r="NW32" s="268"/>
      <c r="NX32" s="268"/>
      <c r="NY32" s="268"/>
      <c r="NZ32" s="268"/>
      <c r="OA32" s="268"/>
      <c r="OB32" s="268"/>
      <c r="OC32" s="268"/>
      <c r="OD32" s="268"/>
      <c r="OE32" s="268"/>
      <c r="OF32" s="268"/>
      <c r="OG32" s="268"/>
      <c r="OH32" s="268"/>
      <c r="OI32" s="268"/>
      <c r="OJ32" s="268"/>
      <c r="OK32" s="268"/>
      <c r="OL32" s="268"/>
      <c r="OM32" s="268"/>
      <c r="ON32" s="268"/>
      <c r="OO32" s="268"/>
      <c r="OP32" s="268"/>
      <c r="OQ32" s="268"/>
      <c r="OR32" s="268"/>
      <c r="OS32" s="268"/>
      <c r="OT32" s="268"/>
      <c r="OU32" s="268"/>
      <c r="OV32" s="268"/>
      <c r="OW32" s="268"/>
      <c r="OX32" s="268"/>
      <c r="OY32" s="268"/>
      <c r="OZ32" s="268"/>
      <c r="PA32" s="268"/>
      <c r="PB32" s="268"/>
      <c r="PC32" s="268"/>
      <c r="PD32" s="268"/>
      <c r="PE32" s="268"/>
      <c r="PF32" s="268"/>
      <c r="PG32" s="268"/>
      <c r="PH32" s="268"/>
      <c r="PI32" s="268"/>
      <c r="PJ32" s="268"/>
      <c r="PK32" s="268"/>
      <c r="PL32" s="268"/>
      <c r="PM32" s="268"/>
      <c r="PN32" s="268"/>
      <c r="PO32" s="268"/>
      <c r="PP32" s="268"/>
      <c r="PQ32" s="268"/>
      <c r="PR32" s="268"/>
      <c r="PS32" s="268"/>
      <c r="PT32" s="268"/>
      <c r="PU32" s="268"/>
      <c r="PV32" s="268"/>
      <c r="PW32" s="268"/>
      <c r="PX32" s="268"/>
      <c r="PY32" s="268"/>
      <c r="PZ32" s="268"/>
      <c r="QA32" s="268"/>
      <c r="QB32" s="268"/>
      <c r="QC32" s="268"/>
      <c r="QD32" s="268"/>
      <c r="QE32" s="268"/>
      <c r="QF32" s="268"/>
      <c r="QG32" s="268"/>
      <c r="QH32" s="268"/>
      <c r="QI32" s="268"/>
      <c r="QJ32" s="268"/>
      <c r="QK32" s="268"/>
      <c r="QL32" s="268"/>
      <c r="QM32" s="268"/>
      <c r="QN32" s="268"/>
      <c r="QO32" s="268"/>
      <c r="QP32" s="268"/>
      <c r="QQ32" s="268"/>
      <c r="QR32" s="268"/>
      <c r="QS32" s="268"/>
      <c r="QT32" s="268"/>
      <c r="QU32" s="268"/>
      <c r="QV32" s="268"/>
      <c r="QW32" s="268"/>
      <c r="QX32" s="268"/>
      <c r="QY32" s="268"/>
      <c r="QZ32" s="268"/>
      <c r="RA32" s="268"/>
      <c r="RB32" s="268"/>
      <c r="RC32" s="268"/>
      <c r="RD32" s="268"/>
      <c r="RE32" s="268"/>
      <c r="RF32" s="268"/>
      <c r="RG32" s="268"/>
      <c r="RH32" s="268"/>
      <c r="RI32" s="268"/>
      <c r="RJ32" s="268"/>
      <c r="RK32" s="268"/>
      <c r="RL32" s="268"/>
      <c r="RM32" s="268"/>
      <c r="RN32" s="268"/>
      <c r="RO32" s="268"/>
      <c r="RP32" s="268"/>
      <c r="RQ32" s="268"/>
      <c r="RR32" s="268"/>
      <c r="RS32" s="268"/>
      <c r="RT32" s="268"/>
      <c r="RU32" s="268"/>
      <c r="RV32" s="268"/>
      <c r="RW32" s="268"/>
      <c r="RX32" s="268"/>
      <c r="RY32" s="268"/>
      <c r="RZ32" s="268"/>
      <c r="SA32" s="268"/>
      <c r="SB32" s="268"/>
      <c r="SC32" s="268"/>
      <c r="SD32" s="268"/>
      <c r="SE32" s="268"/>
      <c r="SF32" s="268"/>
      <c r="SG32" s="268"/>
      <c r="SH32" s="268"/>
      <c r="SI32" s="268"/>
      <c r="SJ32" s="268"/>
      <c r="SK32" s="268"/>
      <c r="SL32" s="268"/>
      <c r="SM32" s="268"/>
      <c r="SN32" s="268"/>
      <c r="SO32" s="268"/>
      <c r="SP32" s="268"/>
      <c r="SQ32" s="268"/>
      <c r="SR32" s="268"/>
      <c r="SS32" s="268"/>
      <c r="ST32" s="268"/>
      <c r="SU32" s="268"/>
      <c r="SV32" s="268"/>
      <c r="SW32" s="268"/>
      <c r="SX32" s="268"/>
      <c r="SY32" s="268"/>
      <c r="SZ32" s="268"/>
      <c r="TA32" s="268"/>
      <c r="TB32" s="268"/>
      <c r="TC32" s="268"/>
      <c r="TD32" s="268"/>
      <c r="TE32" s="268"/>
      <c r="TF32" s="268"/>
      <c r="TG32" s="268"/>
      <c r="TH32" s="268"/>
      <c r="TI32" s="268"/>
      <c r="TJ32" s="268"/>
      <c r="TK32" s="268"/>
      <c r="TL32" s="268"/>
      <c r="TM32" s="268"/>
      <c r="TN32" s="268"/>
      <c r="TO32" s="268"/>
      <c r="TP32" s="268"/>
      <c r="TQ32" s="268"/>
      <c r="TR32" s="268"/>
      <c r="TS32" s="268"/>
      <c r="TT32" s="268"/>
      <c r="TU32" s="268"/>
      <c r="TV32" s="268"/>
      <c r="TW32" s="268"/>
      <c r="TX32" s="268"/>
      <c r="TY32" s="268"/>
      <c r="TZ32" s="268"/>
      <c r="UA32" s="268"/>
      <c r="UB32" s="268"/>
      <c r="UC32" s="268"/>
      <c r="UD32" s="268"/>
      <c r="UE32" s="268"/>
      <c r="UF32" s="268"/>
      <c r="UG32" s="268"/>
      <c r="UH32" s="268"/>
      <c r="UI32" s="268"/>
      <c r="UJ32" s="268"/>
      <c r="UK32" s="268"/>
      <c r="UL32" s="268"/>
      <c r="UM32" s="268"/>
      <c r="UN32" s="268"/>
      <c r="UO32" s="268"/>
      <c r="UP32" s="268"/>
      <c r="UQ32" s="268"/>
      <c r="UR32" s="268"/>
      <c r="US32" s="268"/>
      <c r="UT32" s="268"/>
      <c r="UU32" s="268"/>
      <c r="UV32" s="268"/>
      <c r="UW32" s="268"/>
      <c r="UX32" s="268"/>
      <c r="UY32" s="268"/>
      <c r="UZ32" s="268"/>
      <c r="VA32" s="268"/>
      <c r="VB32" s="268"/>
      <c r="VC32" s="268"/>
      <c r="VD32" s="268"/>
      <c r="VE32" s="268"/>
      <c r="VF32" s="268"/>
      <c r="VG32" s="268"/>
      <c r="VH32" s="268"/>
      <c r="VI32" s="268"/>
      <c r="VJ32" s="268"/>
      <c r="VK32" s="268"/>
      <c r="VL32" s="268"/>
      <c r="VM32" s="268"/>
      <c r="VN32" s="268"/>
      <c r="VO32" s="268"/>
      <c r="VP32" s="268"/>
      <c r="VQ32" s="268"/>
      <c r="VR32" s="268"/>
      <c r="VS32" s="268"/>
      <c r="VT32" s="268"/>
      <c r="VU32" s="268"/>
      <c r="VV32" s="268"/>
      <c r="VW32" s="268"/>
      <c r="VX32" s="268"/>
      <c r="VY32" s="268"/>
      <c r="VZ32" s="268"/>
      <c r="WA32" s="268"/>
      <c r="WB32" s="268"/>
      <c r="WC32" s="268"/>
      <c r="WD32" s="268"/>
      <c r="WE32" s="268"/>
      <c r="WF32" s="268"/>
      <c r="WG32" s="268"/>
      <c r="WH32" s="268"/>
      <c r="WI32" s="268"/>
      <c r="WJ32" s="268"/>
      <c r="WK32" s="268"/>
      <c r="WL32" s="268"/>
      <c r="WM32" s="268"/>
      <c r="WN32" s="268"/>
      <c r="WO32" s="268"/>
      <c r="WP32" s="268"/>
      <c r="WQ32" s="268"/>
      <c r="WR32" s="268"/>
      <c r="WS32" s="268"/>
      <c r="WT32" s="268"/>
      <c r="WU32" s="268"/>
      <c r="WV32" s="268"/>
      <c r="WW32" s="268"/>
      <c r="WX32" s="268"/>
      <c r="WY32" s="268"/>
      <c r="WZ32" s="268"/>
      <c r="XA32" s="268"/>
      <c r="XB32" s="268"/>
      <c r="XC32" s="268"/>
      <c r="XD32" s="268"/>
      <c r="XE32" s="268"/>
      <c r="XF32" s="268"/>
      <c r="XG32" s="268"/>
      <c r="XH32" s="268"/>
      <c r="XI32" s="268"/>
      <c r="XJ32" s="268"/>
      <c r="XK32" s="268"/>
      <c r="XL32" s="268"/>
      <c r="XM32" s="268"/>
      <c r="XN32" s="268"/>
      <c r="XO32" s="268"/>
      <c r="XP32" s="268"/>
      <c r="XQ32" s="268"/>
      <c r="XR32" s="268"/>
      <c r="XS32" s="268"/>
      <c r="XT32" s="268"/>
      <c r="XU32" s="268"/>
      <c r="XV32" s="268"/>
      <c r="XW32" s="268"/>
      <c r="XX32" s="268"/>
      <c r="XY32" s="268"/>
      <c r="XZ32" s="268"/>
      <c r="YA32" s="268"/>
      <c r="YB32" s="268"/>
      <c r="YC32" s="268"/>
      <c r="YD32" s="268"/>
      <c r="YE32" s="268"/>
      <c r="YF32" s="268"/>
      <c r="YG32" s="268"/>
      <c r="YH32" s="268"/>
      <c r="YI32" s="268"/>
      <c r="YJ32" s="268"/>
      <c r="YK32" s="268"/>
      <c r="YL32" s="268"/>
      <c r="YM32" s="268"/>
      <c r="YN32" s="268"/>
      <c r="YO32" s="268"/>
      <c r="YP32" s="268"/>
      <c r="YQ32" s="268"/>
      <c r="YR32" s="268"/>
      <c r="YS32" s="268"/>
      <c r="YT32" s="268"/>
      <c r="YU32" s="268"/>
      <c r="YV32" s="268"/>
      <c r="YW32" s="268"/>
      <c r="YX32" s="268"/>
      <c r="YY32" s="268"/>
      <c r="YZ32" s="268"/>
      <c r="ZA32" s="268"/>
      <c r="ZB32" s="268"/>
      <c r="ZC32" s="268"/>
      <c r="ZD32" s="268"/>
      <c r="ZE32" s="268"/>
      <c r="ZF32" s="268"/>
      <c r="ZG32" s="268"/>
      <c r="ZH32" s="268"/>
      <c r="ZI32" s="268"/>
      <c r="ZJ32" s="268"/>
      <c r="ZK32" s="268"/>
      <c r="ZL32" s="268"/>
      <c r="ZM32" s="268"/>
      <c r="ZN32" s="268"/>
      <c r="ZO32" s="268"/>
      <c r="ZP32" s="268"/>
      <c r="ZQ32" s="268"/>
      <c r="ZR32" s="268"/>
      <c r="ZS32" s="268"/>
      <c r="ZT32" s="268"/>
      <c r="ZU32" s="268"/>
      <c r="ZV32" s="268"/>
      <c r="ZW32" s="268"/>
      <c r="ZX32" s="268"/>
      <c r="ZY32" s="268"/>
      <c r="ZZ32" s="268"/>
      <c r="AAA32" s="268"/>
      <c r="AAB32" s="268"/>
      <c r="AAC32" s="268"/>
      <c r="AAD32" s="268"/>
      <c r="AAE32" s="268"/>
      <c r="AAF32" s="268"/>
      <c r="AAG32" s="268"/>
      <c r="AAH32" s="268"/>
      <c r="AAI32" s="268"/>
      <c r="AAJ32" s="268"/>
      <c r="AAK32" s="268"/>
      <c r="AAL32" s="268"/>
      <c r="AAM32" s="268"/>
      <c r="AAN32" s="268"/>
      <c r="AAO32" s="268"/>
      <c r="AAP32" s="268"/>
      <c r="AAQ32" s="268"/>
      <c r="AAR32" s="268"/>
      <c r="AAS32" s="268"/>
      <c r="AAT32" s="268"/>
      <c r="AAU32" s="268"/>
      <c r="AAV32" s="268"/>
      <c r="AAW32" s="268"/>
      <c r="AAX32" s="268"/>
      <c r="AAY32" s="268"/>
      <c r="AAZ32" s="268"/>
      <c r="ABA32" s="268"/>
      <c r="ABB32" s="268"/>
      <c r="ABC32" s="268"/>
      <c r="ABD32" s="268"/>
      <c r="ABE32" s="268"/>
      <c r="ABF32" s="268"/>
      <c r="ABG32" s="268"/>
      <c r="ABH32" s="268"/>
      <c r="ABI32" s="268"/>
      <c r="ABJ32" s="268"/>
      <c r="ABK32" s="268"/>
      <c r="ABL32" s="268"/>
      <c r="ABM32" s="268"/>
      <c r="ABN32" s="268"/>
      <c r="ABO32" s="268"/>
      <c r="ABP32" s="268"/>
      <c r="ABQ32" s="268"/>
      <c r="ABR32" s="268"/>
      <c r="ABS32" s="268"/>
      <c r="ABT32" s="268"/>
      <c r="ABU32" s="268"/>
      <c r="ABV32" s="268"/>
      <c r="ABW32" s="268"/>
      <c r="ABX32" s="268"/>
      <c r="ABY32" s="268"/>
      <c r="ABZ32" s="268"/>
      <c r="ACA32" s="268"/>
      <c r="ACB32" s="268"/>
      <c r="ACC32" s="268"/>
      <c r="ACD32" s="268"/>
      <c r="ACE32" s="268"/>
      <c r="ACF32" s="268"/>
      <c r="ACG32" s="268"/>
      <c r="ACH32" s="268"/>
      <c r="ACI32" s="268"/>
      <c r="ACJ32" s="268"/>
      <c r="ACK32" s="268"/>
      <c r="ACL32" s="268"/>
      <c r="ACM32" s="268"/>
      <c r="ACN32" s="268"/>
      <c r="ACO32" s="268"/>
      <c r="ACP32" s="268"/>
      <c r="ACQ32" s="268"/>
      <c r="ACR32" s="268"/>
      <c r="ACS32" s="268"/>
      <c r="ACT32" s="268"/>
      <c r="ACU32" s="268"/>
      <c r="ACV32" s="268"/>
      <c r="ACW32" s="268"/>
      <c r="ACX32" s="268"/>
      <c r="ACY32" s="268"/>
      <c r="ACZ32" s="268"/>
      <c r="ADA32" s="268"/>
      <c r="ADB32" s="268"/>
      <c r="ADC32" s="268"/>
      <c r="ADD32" s="268"/>
      <c r="ADE32" s="268"/>
      <c r="ADF32" s="268"/>
      <c r="ADG32" s="268"/>
      <c r="ADH32" s="268"/>
      <c r="ADI32" s="268"/>
      <c r="ADJ32" s="268"/>
      <c r="ADK32" s="268"/>
      <c r="ADL32" s="268"/>
      <c r="ADM32" s="268"/>
      <c r="ADN32" s="268"/>
      <c r="ADO32" s="268"/>
      <c r="ADP32" s="268"/>
      <c r="ADQ32" s="268"/>
      <c r="ADR32" s="268"/>
      <c r="ADS32" s="268"/>
      <c r="ADT32" s="268"/>
      <c r="ADU32" s="268"/>
      <c r="ADV32" s="268"/>
      <c r="ADW32" s="268"/>
      <c r="ADX32" s="268"/>
      <c r="ADY32" s="268"/>
      <c r="ADZ32" s="268"/>
      <c r="AEA32" s="268"/>
      <c r="AEB32" s="268"/>
      <c r="AEC32" s="268"/>
      <c r="AED32" s="268"/>
      <c r="AEE32" s="268"/>
      <c r="AEF32" s="268"/>
      <c r="AEG32" s="268"/>
      <c r="AEH32" s="268"/>
      <c r="AEI32" s="268"/>
      <c r="AEJ32" s="268"/>
      <c r="AEK32" s="268"/>
      <c r="AEL32" s="268"/>
      <c r="AEM32" s="268"/>
      <c r="AEN32" s="268"/>
      <c r="AEO32" s="268"/>
      <c r="AEP32" s="268"/>
      <c r="AEQ32" s="268"/>
      <c r="AER32" s="268"/>
      <c r="AES32" s="268"/>
      <c r="AET32" s="268"/>
      <c r="AEU32" s="268"/>
      <c r="AEV32" s="268"/>
      <c r="AEW32" s="268"/>
      <c r="AEX32" s="268"/>
      <c r="AEY32" s="268"/>
      <c r="AEZ32" s="268"/>
      <c r="AFA32" s="268"/>
      <c r="AFB32" s="268"/>
      <c r="AFC32" s="268"/>
      <c r="AFD32" s="268"/>
      <c r="AFE32" s="268"/>
      <c r="AFF32" s="268"/>
      <c r="AFG32" s="268"/>
      <c r="AFH32" s="268"/>
      <c r="AFI32" s="268"/>
      <c r="AFJ32" s="268"/>
      <c r="AFK32" s="268"/>
      <c r="AFL32" s="268"/>
      <c r="AFM32" s="268"/>
      <c r="AFN32" s="268"/>
      <c r="AFO32" s="268"/>
      <c r="AFP32" s="268"/>
      <c r="AFQ32" s="268"/>
      <c r="AFR32" s="268"/>
      <c r="AFS32" s="268"/>
      <c r="AFT32" s="268"/>
      <c r="AFU32" s="268"/>
      <c r="AFV32" s="268"/>
      <c r="AFW32" s="268"/>
      <c r="AFX32" s="268"/>
      <c r="AFY32" s="268"/>
      <c r="AFZ32" s="268"/>
      <c r="AGA32" s="268"/>
      <c r="AGB32" s="268"/>
      <c r="AGC32" s="268"/>
      <c r="AGD32" s="268"/>
      <c r="AGE32" s="268"/>
      <c r="AGF32" s="268"/>
      <c r="AGG32" s="268"/>
      <c r="AGH32" s="268"/>
      <c r="AGI32" s="268"/>
      <c r="AGJ32" s="268"/>
      <c r="AGK32" s="268"/>
      <c r="AGL32" s="268"/>
      <c r="AGM32" s="268"/>
      <c r="AGN32" s="268"/>
      <c r="AGO32" s="268"/>
      <c r="AGP32" s="268"/>
      <c r="AGQ32" s="268"/>
      <c r="AGR32" s="268"/>
      <c r="AGS32" s="268"/>
      <c r="AGT32" s="268"/>
      <c r="AGU32" s="268"/>
      <c r="AGV32" s="268"/>
      <c r="AGW32" s="268"/>
      <c r="AGX32" s="268"/>
      <c r="AGY32" s="268"/>
      <c r="AGZ32" s="268"/>
      <c r="AHA32" s="268"/>
      <c r="AHB32" s="268"/>
      <c r="AHC32" s="268"/>
      <c r="AHD32" s="268"/>
      <c r="AHE32" s="268"/>
      <c r="AHF32" s="268"/>
      <c r="AHG32" s="268"/>
      <c r="AHH32" s="268"/>
      <c r="AHI32" s="268"/>
      <c r="AHJ32" s="268"/>
      <c r="AHK32" s="268"/>
      <c r="AHL32" s="268"/>
      <c r="AHM32" s="268"/>
      <c r="AHN32" s="268"/>
      <c r="AHO32" s="268"/>
      <c r="AHP32" s="268"/>
      <c r="AHQ32" s="268"/>
      <c r="AHR32" s="268"/>
      <c r="AHS32" s="268"/>
      <c r="AHT32" s="268"/>
      <c r="AHU32" s="268"/>
      <c r="AHV32" s="268"/>
      <c r="AHW32" s="268"/>
      <c r="AHX32" s="268"/>
      <c r="AHY32" s="268"/>
      <c r="AHZ32" s="268"/>
      <c r="AIA32" s="268"/>
      <c r="AIB32" s="268"/>
      <c r="AIC32" s="268"/>
      <c r="AID32" s="268"/>
      <c r="AIE32" s="268"/>
      <c r="AIF32" s="268"/>
      <c r="AIG32" s="268"/>
      <c r="AIH32" s="268"/>
      <c r="AII32" s="268"/>
      <c r="AIJ32" s="268"/>
      <c r="AIK32" s="268"/>
      <c r="AIL32" s="268"/>
      <c r="AIM32" s="268"/>
      <c r="AIN32" s="268"/>
      <c r="AIO32" s="268"/>
      <c r="AIP32" s="268"/>
      <c r="AIQ32" s="268"/>
      <c r="AIR32" s="268"/>
      <c r="AIS32" s="268"/>
      <c r="AIT32" s="268"/>
      <c r="AIU32" s="268"/>
      <c r="AIV32" s="268"/>
      <c r="AIW32" s="268"/>
      <c r="AIX32" s="268"/>
      <c r="AIY32" s="268"/>
      <c r="AIZ32" s="268"/>
      <c r="AJA32" s="268"/>
      <c r="AJB32" s="268"/>
      <c r="AJC32" s="268"/>
      <c r="AJD32" s="268"/>
      <c r="AJE32" s="268"/>
      <c r="AJF32" s="268"/>
      <c r="AJG32" s="268"/>
      <c r="AJH32" s="268"/>
      <c r="AJI32" s="268"/>
      <c r="AJJ32" s="268"/>
      <c r="AJK32" s="268"/>
      <c r="AJL32" s="268"/>
      <c r="AJM32" s="268"/>
      <c r="AJN32" s="268"/>
      <c r="AJO32" s="268"/>
      <c r="AJP32" s="268"/>
      <c r="AJQ32" s="268"/>
      <c r="AJR32" s="268"/>
      <c r="AJS32" s="268"/>
      <c r="AJT32" s="268"/>
      <c r="AJU32" s="268"/>
      <c r="AJV32" s="268"/>
      <c r="AJW32" s="268"/>
      <c r="AJX32" s="268"/>
      <c r="AJY32" s="268"/>
      <c r="AJZ32" s="268"/>
      <c r="AKA32" s="268"/>
      <c r="AKB32" s="268"/>
      <c r="AKC32" s="268"/>
      <c r="AKD32" s="268"/>
      <c r="AKE32" s="268"/>
      <c r="AKF32" s="268"/>
      <c r="AKG32" s="268"/>
      <c r="AKH32" s="268"/>
      <c r="AKI32" s="268"/>
      <c r="AKJ32" s="268"/>
      <c r="AKK32" s="268"/>
      <c r="AKL32" s="268"/>
      <c r="AKM32" s="268"/>
      <c r="AKN32" s="268"/>
      <c r="AKO32" s="268"/>
      <c r="AKP32" s="268"/>
      <c r="AKQ32" s="268"/>
      <c r="AKR32" s="268"/>
      <c r="AKS32" s="268"/>
      <c r="AKT32" s="268"/>
      <c r="AKU32" s="268"/>
      <c r="AKV32" s="268"/>
      <c r="AKW32" s="268"/>
      <c r="AKX32" s="268"/>
      <c r="AKY32" s="268"/>
      <c r="AKZ32" s="268"/>
      <c r="ALA32" s="268"/>
      <c r="ALB32" s="268"/>
      <c r="ALC32" s="268"/>
      <c r="ALD32" s="268"/>
      <c r="ALE32" s="268"/>
      <c r="ALF32" s="268"/>
      <c r="ALG32" s="268"/>
      <c r="ALH32" s="268"/>
      <c r="ALI32" s="268"/>
      <c r="ALJ32" s="268"/>
      <c r="ALK32" s="268"/>
      <c r="ALL32" s="268"/>
      <c r="ALM32" s="268"/>
      <c r="ALN32" s="268"/>
      <c r="ALO32" s="268"/>
      <c r="ALP32" s="268"/>
      <c r="ALQ32" s="268"/>
      <c r="ALR32" s="268"/>
      <c r="ALS32" s="268"/>
      <c r="ALT32" s="268"/>
      <c r="ALU32" s="268"/>
      <c r="ALV32" s="268"/>
      <c r="ALW32" s="268"/>
      <c r="ALX32" s="268"/>
      <c r="ALY32" s="268"/>
      <c r="ALZ32" s="268"/>
      <c r="AMA32" s="268"/>
      <c r="AMB32" s="268"/>
      <c r="AMC32" s="268"/>
      <c r="AMD32" s="268"/>
      <c r="AME32" s="268"/>
      <c r="AMF32" s="270"/>
      <c r="AMG32" s="270"/>
      <c r="AMH32" s="270"/>
      <c r="AMI32" s="270"/>
      <c r="AMJ32" s="270"/>
    </row>
    <row r="33" spans="1:1024" ht="19.899999999999999" customHeight="1" thickBot="1" x14ac:dyDescent="0.3">
      <c r="A33" s="269"/>
      <c r="B33" s="402" t="s">
        <v>117</v>
      </c>
      <c r="C33" s="403" t="s">
        <v>117</v>
      </c>
      <c r="D33" s="404" t="s">
        <v>117</v>
      </c>
      <c r="E33" s="402" t="s">
        <v>117</v>
      </c>
      <c r="F33" s="403" t="s">
        <v>117</v>
      </c>
      <c r="G33" s="404" t="s">
        <v>117</v>
      </c>
      <c r="H33" s="402" t="s">
        <v>117</v>
      </c>
      <c r="I33" s="403" t="s">
        <v>117</v>
      </c>
      <c r="J33" s="404" t="s">
        <v>117</v>
      </c>
      <c r="K33" s="272"/>
      <c r="L33" s="272"/>
      <c r="M33" s="272"/>
      <c r="N33" s="268"/>
      <c r="O33" s="268"/>
      <c r="P33" s="268"/>
      <c r="Q33" s="268"/>
      <c r="R33" s="268"/>
      <c r="S33" s="268"/>
      <c r="T33" s="268"/>
      <c r="U33" s="268"/>
      <c r="V33" s="268"/>
      <c r="W33" s="268"/>
      <c r="X33" s="268"/>
      <c r="Y33" s="268"/>
      <c r="Z33" s="268"/>
      <c r="AA33" s="268"/>
      <c r="AB33" s="268"/>
      <c r="AC33" s="268"/>
      <c r="AD33" s="268"/>
      <c r="AE33" s="268"/>
      <c r="AF33" s="268"/>
      <c r="AG33" s="268"/>
      <c r="AH33" s="268"/>
      <c r="AI33" s="268"/>
      <c r="AJ33" s="268"/>
      <c r="AK33" s="268"/>
      <c r="AL33" s="268"/>
      <c r="AM33" s="268"/>
      <c r="AN33" s="268"/>
      <c r="AO33" s="268"/>
      <c r="AP33" s="268"/>
      <c r="AQ33" s="268"/>
      <c r="AR33" s="268"/>
      <c r="AS33" s="268"/>
      <c r="AT33" s="268"/>
      <c r="AU33" s="268"/>
      <c r="AV33" s="268"/>
      <c r="AW33" s="268"/>
      <c r="AX33" s="268"/>
      <c r="AY33" s="268"/>
      <c r="AZ33" s="268"/>
      <c r="BA33" s="268"/>
      <c r="BB33" s="268"/>
      <c r="BC33" s="268"/>
      <c r="BD33" s="268"/>
      <c r="BE33" s="268"/>
      <c r="BF33" s="268"/>
      <c r="BG33" s="268"/>
      <c r="BH33" s="268"/>
      <c r="BI33" s="268"/>
      <c r="BJ33" s="268"/>
      <c r="BK33" s="268"/>
      <c r="BL33" s="268"/>
      <c r="BM33" s="268"/>
      <c r="BN33" s="268"/>
      <c r="BO33" s="268"/>
      <c r="BP33" s="268"/>
      <c r="BQ33" s="268"/>
      <c r="BR33" s="268"/>
      <c r="BS33" s="268"/>
      <c r="BT33" s="268"/>
      <c r="BU33" s="268"/>
      <c r="BV33" s="268"/>
      <c r="BW33" s="268"/>
      <c r="BX33" s="268"/>
      <c r="BY33" s="268"/>
      <c r="BZ33" s="268"/>
      <c r="CA33" s="268"/>
      <c r="CB33" s="268"/>
      <c r="CC33" s="268"/>
      <c r="CD33" s="268"/>
      <c r="CE33" s="268"/>
      <c r="CF33" s="268"/>
      <c r="CG33" s="268"/>
      <c r="CH33" s="268"/>
      <c r="CI33" s="268"/>
      <c r="CJ33" s="268"/>
      <c r="CK33" s="268"/>
      <c r="CL33" s="268"/>
      <c r="CM33" s="268"/>
      <c r="CN33" s="268"/>
      <c r="CO33" s="268"/>
      <c r="CP33" s="268"/>
      <c r="CQ33" s="268"/>
      <c r="CR33" s="268"/>
      <c r="CS33" s="268"/>
      <c r="CT33" s="268"/>
      <c r="CU33" s="268"/>
      <c r="CV33" s="268"/>
      <c r="CW33" s="268"/>
      <c r="CX33" s="268"/>
      <c r="CY33" s="268"/>
      <c r="CZ33" s="268"/>
      <c r="DA33" s="268"/>
      <c r="DB33" s="268"/>
      <c r="DC33" s="268"/>
      <c r="DD33" s="268"/>
      <c r="DE33" s="268"/>
      <c r="DF33" s="268"/>
      <c r="DG33" s="268"/>
      <c r="DH33" s="268"/>
      <c r="DI33" s="268"/>
      <c r="DJ33" s="268"/>
      <c r="DK33" s="268"/>
      <c r="DL33" s="268"/>
      <c r="DM33" s="268"/>
      <c r="DN33" s="268"/>
      <c r="DO33" s="268"/>
      <c r="DP33" s="268"/>
      <c r="DQ33" s="268"/>
      <c r="DR33" s="268"/>
      <c r="DS33" s="268"/>
      <c r="DT33" s="268"/>
      <c r="DU33" s="268"/>
      <c r="DV33" s="268"/>
      <c r="DW33" s="268"/>
      <c r="DX33" s="268"/>
      <c r="DY33" s="268"/>
      <c r="DZ33" s="268"/>
      <c r="EA33" s="268"/>
      <c r="EB33" s="268"/>
      <c r="EC33" s="268"/>
      <c r="ED33" s="268"/>
      <c r="EE33" s="268"/>
      <c r="EF33" s="268"/>
      <c r="EG33" s="268"/>
      <c r="EH33" s="268"/>
      <c r="EI33" s="268"/>
      <c r="EJ33" s="268"/>
      <c r="EK33" s="268"/>
      <c r="EL33" s="268"/>
      <c r="EM33" s="268"/>
      <c r="EN33" s="268"/>
      <c r="EO33" s="268"/>
      <c r="EP33" s="268"/>
      <c r="EQ33" s="268"/>
      <c r="ER33" s="268"/>
      <c r="ES33" s="268"/>
      <c r="ET33" s="268"/>
      <c r="EU33" s="268"/>
      <c r="EV33" s="268"/>
      <c r="EW33" s="268"/>
      <c r="EX33" s="268"/>
      <c r="EY33" s="268"/>
      <c r="EZ33" s="268"/>
      <c r="FA33" s="268"/>
      <c r="FB33" s="268"/>
      <c r="FC33" s="268"/>
      <c r="FD33" s="268"/>
      <c r="FE33" s="268"/>
      <c r="FF33" s="268"/>
      <c r="FG33" s="268"/>
      <c r="FH33" s="268"/>
      <c r="FI33" s="268"/>
      <c r="FJ33" s="268"/>
      <c r="FK33" s="268"/>
      <c r="FL33" s="268"/>
      <c r="FM33" s="268"/>
      <c r="FN33" s="268"/>
      <c r="FO33" s="268"/>
      <c r="FP33" s="268"/>
      <c r="FQ33" s="268"/>
      <c r="FR33" s="268"/>
      <c r="FS33" s="268"/>
      <c r="FT33" s="268"/>
      <c r="FU33" s="268"/>
      <c r="FV33" s="268"/>
      <c r="FW33" s="268"/>
      <c r="FX33" s="268"/>
      <c r="FY33" s="268"/>
      <c r="FZ33" s="268"/>
      <c r="GA33" s="268"/>
      <c r="GB33" s="268"/>
      <c r="GC33" s="268"/>
      <c r="GD33" s="268"/>
      <c r="GE33" s="268"/>
      <c r="GF33" s="268"/>
      <c r="GG33" s="268"/>
      <c r="GH33" s="268"/>
      <c r="GI33" s="268"/>
      <c r="GJ33" s="268"/>
      <c r="GK33" s="268"/>
      <c r="GL33" s="268"/>
      <c r="GM33" s="268"/>
      <c r="GN33" s="268"/>
      <c r="GO33" s="268"/>
      <c r="GP33" s="268"/>
      <c r="GQ33" s="268"/>
      <c r="GR33" s="268"/>
      <c r="GS33" s="268"/>
      <c r="GT33" s="268"/>
      <c r="GU33" s="268"/>
      <c r="GV33" s="268"/>
      <c r="GW33" s="268"/>
      <c r="GX33" s="268"/>
      <c r="GY33" s="268"/>
      <c r="GZ33" s="268"/>
      <c r="HA33" s="268"/>
      <c r="HB33" s="268"/>
      <c r="HC33" s="268"/>
      <c r="HD33" s="268"/>
      <c r="HE33" s="268"/>
      <c r="HF33" s="268"/>
      <c r="HG33" s="268"/>
      <c r="HH33" s="268"/>
      <c r="HI33" s="268"/>
      <c r="HJ33" s="268"/>
      <c r="HK33" s="268"/>
      <c r="HL33" s="268"/>
      <c r="HM33" s="268"/>
      <c r="HN33" s="268"/>
      <c r="HO33" s="268"/>
      <c r="HP33" s="268"/>
      <c r="HQ33" s="268"/>
      <c r="HR33" s="268"/>
      <c r="HS33" s="268"/>
      <c r="HT33" s="268"/>
      <c r="HU33" s="268"/>
      <c r="HV33" s="268"/>
      <c r="HW33" s="268"/>
      <c r="HX33" s="268"/>
      <c r="HY33" s="268"/>
      <c r="HZ33" s="268"/>
      <c r="IA33" s="268"/>
      <c r="IB33" s="268"/>
      <c r="IC33" s="268"/>
      <c r="ID33" s="268"/>
      <c r="IE33" s="268"/>
      <c r="IF33" s="268"/>
      <c r="IG33" s="268"/>
      <c r="IH33" s="268"/>
      <c r="II33" s="268"/>
      <c r="IJ33" s="268"/>
      <c r="IK33" s="268"/>
      <c r="IL33" s="268"/>
      <c r="IM33" s="268"/>
      <c r="IN33" s="268"/>
      <c r="IO33" s="268"/>
      <c r="IP33" s="268"/>
      <c r="IQ33" s="268"/>
      <c r="IR33" s="268"/>
      <c r="IS33" s="268"/>
      <c r="IT33" s="268"/>
      <c r="IU33" s="268"/>
      <c r="IV33" s="268"/>
      <c r="IW33" s="268"/>
      <c r="IX33" s="268"/>
      <c r="IY33" s="268"/>
      <c r="IZ33" s="268"/>
      <c r="JA33" s="268"/>
      <c r="JB33" s="268"/>
      <c r="JC33" s="268"/>
      <c r="JD33" s="268"/>
      <c r="JE33" s="268"/>
      <c r="JF33" s="268"/>
      <c r="JG33" s="268"/>
      <c r="JH33" s="268"/>
      <c r="JI33" s="268"/>
      <c r="JJ33" s="268"/>
      <c r="JK33" s="268"/>
      <c r="JL33" s="268"/>
      <c r="JM33" s="268"/>
      <c r="JN33" s="268"/>
      <c r="JO33" s="268"/>
      <c r="JP33" s="268"/>
      <c r="JQ33" s="268"/>
      <c r="JR33" s="268"/>
      <c r="JS33" s="268"/>
      <c r="JT33" s="268"/>
      <c r="JU33" s="268"/>
      <c r="JV33" s="268"/>
      <c r="JW33" s="268"/>
      <c r="JX33" s="268"/>
      <c r="JY33" s="268"/>
      <c r="JZ33" s="268"/>
      <c r="KA33" s="268"/>
      <c r="KB33" s="268"/>
      <c r="KC33" s="268"/>
      <c r="KD33" s="268"/>
      <c r="KE33" s="268"/>
      <c r="KF33" s="268"/>
      <c r="KG33" s="268"/>
      <c r="KH33" s="268"/>
      <c r="KI33" s="268"/>
      <c r="KJ33" s="268"/>
      <c r="KK33" s="268"/>
      <c r="KL33" s="268"/>
      <c r="KM33" s="268"/>
      <c r="KN33" s="268"/>
      <c r="KO33" s="268"/>
      <c r="KP33" s="268"/>
      <c r="KQ33" s="268"/>
      <c r="KR33" s="268"/>
      <c r="KS33" s="268"/>
      <c r="KT33" s="268"/>
      <c r="KU33" s="268"/>
      <c r="KV33" s="268"/>
      <c r="KW33" s="268"/>
      <c r="KX33" s="268"/>
      <c r="KY33" s="268"/>
      <c r="KZ33" s="268"/>
      <c r="LA33" s="268"/>
      <c r="LB33" s="268"/>
      <c r="LC33" s="268"/>
      <c r="LD33" s="268"/>
      <c r="LE33" s="268"/>
      <c r="LF33" s="268"/>
      <c r="LG33" s="268"/>
      <c r="LH33" s="268"/>
      <c r="LI33" s="268"/>
      <c r="LJ33" s="268"/>
      <c r="LK33" s="268"/>
      <c r="LL33" s="268"/>
      <c r="LM33" s="268"/>
      <c r="LN33" s="268"/>
      <c r="LO33" s="268"/>
      <c r="LP33" s="268"/>
      <c r="LQ33" s="268"/>
      <c r="LR33" s="268"/>
      <c r="LS33" s="268"/>
      <c r="LT33" s="268"/>
      <c r="LU33" s="268"/>
      <c r="LV33" s="268"/>
      <c r="LW33" s="268"/>
      <c r="LX33" s="268"/>
      <c r="LY33" s="268"/>
      <c r="LZ33" s="268"/>
      <c r="MA33" s="268"/>
      <c r="MB33" s="268"/>
      <c r="MC33" s="268"/>
      <c r="MD33" s="268"/>
      <c r="ME33" s="268"/>
      <c r="MF33" s="268"/>
      <c r="MG33" s="268"/>
      <c r="MH33" s="268"/>
      <c r="MI33" s="268"/>
      <c r="MJ33" s="268"/>
      <c r="MK33" s="268"/>
      <c r="ML33" s="268"/>
      <c r="MM33" s="268"/>
      <c r="MN33" s="268"/>
      <c r="MO33" s="268"/>
      <c r="MP33" s="268"/>
      <c r="MQ33" s="268"/>
      <c r="MR33" s="268"/>
      <c r="MS33" s="268"/>
      <c r="MT33" s="268"/>
      <c r="MU33" s="268"/>
      <c r="MV33" s="268"/>
      <c r="MW33" s="268"/>
      <c r="MX33" s="268"/>
      <c r="MY33" s="268"/>
      <c r="MZ33" s="268"/>
      <c r="NA33" s="268"/>
      <c r="NB33" s="268"/>
      <c r="NC33" s="268"/>
      <c r="ND33" s="268"/>
      <c r="NE33" s="268"/>
      <c r="NF33" s="268"/>
      <c r="NG33" s="268"/>
      <c r="NH33" s="268"/>
      <c r="NI33" s="268"/>
      <c r="NJ33" s="268"/>
      <c r="NK33" s="268"/>
      <c r="NL33" s="268"/>
      <c r="NM33" s="268"/>
      <c r="NN33" s="268"/>
      <c r="NO33" s="268"/>
      <c r="NP33" s="268"/>
      <c r="NQ33" s="268"/>
      <c r="NR33" s="268"/>
      <c r="NS33" s="268"/>
      <c r="NT33" s="268"/>
      <c r="NU33" s="268"/>
      <c r="NV33" s="268"/>
      <c r="NW33" s="268"/>
      <c r="NX33" s="268"/>
      <c r="NY33" s="268"/>
      <c r="NZ33" s="268"/>
      <c r="OA33" s="268"/>
      <c r="OB33" s="268"/>
      <c r="OC33" s="268"/>
      <c r="OD33" s="268"/>
      <c r="OE33" s="268"/>
      <c r="OF33" s="268"/>
      <c r="OG33" s="268"/>
      <c r="OH33" s="268"/>
      <c r="OI33" s="268"/>
      <c r="OJ33" s="268"/>
      <c r="OK33" s="268"/>
      <c r="OL33" s="268"/>
      <c r="OM33" s="268"/>
      <c r="ON33" s="268"/>
      <c r="OO33" s="268"/>
      <c r="OP33" s="268"/>
      <c r="OQ33" s="268"/>
      <c r="OR33" s="268"/>
      <c r="OS33" s="268"/>
      <c r="OT33" s="268"/>
      <c r="OU33" s="268"/>
      <c r="OV33" s="268"/>
      <c r="OW33" s="268"/>
      <c r="OX33" s="268"/>
      <c r="OY33" s="268"/>
      <c r="OZ33" s="268"/>
      <c r="PA33" s="268"/>
      <c r="PB33" s="268"/>
      <c r="PC33" s="268"/>
      <c r="PD33" s="268"/>
      <c r="PE33" s="268"/>
      <c r="PF33" s="268"/>
      <c r="PG33" s="268"/>
      <c r="PH33" s="268"/>
      <c r="PI33" s="268"/>
      <c r="PJ33" s="268"/>
      <c r="PK33" s="268"/>
      <c r="PL33" s="268"/>
      <c r="PM33" s="268"/>
      <c r="PN33" s="268"/>
      <c r="PO33" s="268"/>
      <c r="PP33" s="268"/>
      <c r="PQ33" s="268"/>
      <c r="PR33" s="268"/>
      <c r="PS33" s="268"/>
      <c r="PT33" s="268"/>
      <c r="PU33" s="268"/>
      <c r="PV33" s="268"/>
      <c r="PW33" s="268"/>
      <c r="PX33" s="268"/>
      <c r="PY33" s="268"/>
      <c r="PZ33" s="268"/>
      <c r="QA33" s="268"/>
      <c r="QB33" s="268"/>
      <c r="QC33" s="268"/>
      <c r="QD33" s="268"/>
      <c r="QE33" s="268"/>
      <c r="QF33" s="268"/>
      <c r="QG33" s="268"/>
      <c r="QH33" s="268"/>
      <c r="QI33" s="268"/>
      <c r="QJ33" s="268"/>
      <c r="QK33" s="268"/>
      <c r="QL33" s="268"/>
      <c r="QM33" s="268"/>
      <c r="QN33" s="268"/>
      <c r="QO33" s="268"/>
      <c r="QP33" s="268"/>
      <c r="QQ33" s="268"/>
      <c r="QR33" s="268"/>
      <c r="QS33" s="268"/>
      <c r="QT33" s="268"/>
      <c r="QU33" s="268"/>
      <c r="QV33" s="268"/>
      <c r="QW33" s="268"/>
      <c r="QX33" s="268"/>
      <c r="QY33" s="268"/>
      <c r="QZ33" s="268"/>
      <c r="RA33" s="268"/>
      <c r="RB33" s="268"/>
      <c r="RC33" s="268"/>
      <c r="RD33" s="268"/>
      <c r="RE33" s="268"/>
      <c r="RF33" s="268"/>
      <c r="RG33" s="268"/>
      <c r="RH33" s="268"/>
      <c r="RI33" s="268"/>
      <c r="RJ33" s="268"/>
      <c r="RK33" s="268"/>
      <c r="RL33" s="268"/>
      <c r="RM33" s="268"/>
      <c r="RN33" s="268"/>
      <c r="RO33" s="268"/>
      <c r="RP33" s="268"/>
      <c r="RQ33" s="268"/>
      <c r="RR33" s="268"/>
      <c r="RS33" s="268"/>
      <c r="RT33" s="268"/>
      <c r="RU33" s="268"/>
      <c r="RV33" s="268"/>
      <c r="RW33" s="268"/>
      <c r="RX33" s="268"/>
      <c r="RY33" s="268"/>
      <c r="RZ33" s="268"/>
      <c r="SA33" s="268"/>
      <c r="SB33" s="268"/>
      <c r="SC33" s="268"/>
      <c r="SD33" s="268"/>
      <c r="SE33" s="268"/>
      <c r="SF33" s="268"/>
      <c r="SG33" s="268"/>
      <c r="SH33" s="268"/>
      <c r="SI33" s="268"/>
      <c r="SJ33" s="268"/>
      <c r="SK33" s="268"/>
      <c r="SL33" s="268"/>
      <c r="SM33" s="268"/>
      <c r="SN33" s="268"/>
      <c r="SO33" s="268"/>
      <c r="SP33" s="268"/>
      <c r="SQ33" s="268"/>
      <c r="SR33" s="268"/>
      <c r="SS33" s="268"/>
      <c r="ST33" s="268"/>
      <c r="SU33" s="268"/>
      <c r="SV33" s="268"/>
      <c r="SW33" s="268"/>
      <c r="SX33" s="268"/>
      <c r="SY33" s="268"/>
      <c r="SZ33" s="268"/>
      <c r="TA33" s="268"/>
      <c r="TB33" s="268"/>
      <c r="TC33" s="268"/>
      <c r="TD33" s="268"/>
      <c r="TE33" s="268"/>
      <c r="TF33" s="268"/>
      <c r="TG33" s="268"/>
      <c r="TH33" s="268"/>
      <c r="TI33" s="268"/>
      <c r="TJ33" s="268"/>
      <c r="TK33" s="268"/>
      <c r="TL33" s="268"/>
      <c r="TM33" s="268"/>
      <c r="TN33" s="268"/>
      <c r="TO33" s="268"/>
      <c r="TP33" s="268"/>
      <c r="TQ33" s="268"/>
      <c r="TR33" s="268"/>
      <c r="TS33" s="268"/>
      <c r="TT33" s="268"/>
      <c r="TU33" s="268"/>
      <c r="TV33" s="268"/>
      <c r="TW33" s="268"/>
      <c r="TX33" s="268"/>
      <c r="TY33" s="268"/>
      <c r="TZ33" s="268"/>
      <c r="UA33" s="268"/>
      <c r="UB33" s="268"/>
      <c r="UC33" s="268"/>
      <c r="UD33" s="268"/>
      <c r="UE33" s="268"/>
      <c r="UF33" s="268"/>
      <c r="UG33" s="268"/>
      <c r="UH33" s="268"/>
      <c r="UI33" s="268"/>
      <c r="UJ33" s="268"/>
      <c r="UK33" s="268"/>
      <c r="UL33" s="268"/>
      <c r="UM33" s="268"/>
      <c r="UN33" s="268"/>
      <c r="UO33" s="268"/>
      <c r="UP33" s="268"/>
      <c r="UQ33" s="268"/>
      <c r="UR33" s="268"/>
      <c r="US33" s="268"/>
      <c r="UT33" s="268"/>
      <c r="UU33" s="268"/>
      <c r="UV33" s="268"/>
      <c r="UW33" s="268"/>
      <c r="UX33" s="268"/>
      <c r="UY33" s="268"/>
      <c r="UZ33" s="268"/>
      <c r="VA33" s="268"/>
      <c r="VB33" s="268"/>
      <c r="VC33" s="268"/>
      <c r="VD33" s="268"/>
      <c r="VE33" s="268"/>
      <c r="VF33" s="268"/>
      <c r="VG33" s="268"/>
      <c r="VH33" s="268"/>
      <c r="VI33" s="268"/>
      <c r="VJ33" s="268"/>
      <c r="VK33" s="268"/>
      <c r="VL33" s="268"/>
      <c r="VM33" s="268"/>
      <c r="VN33" s="268"/>
      <c r="VO33" s="268"/>
      <c r="VP33" s="268"/>
      <c r="VQ33" s="268"/>
      <c r="VR33" s="268"/>
      <c r="VS33" s="268"/>
      <c r="VT33" s="268"/>
      <c r="VU33" s="268"/>
      <c r="VV33" s="268"/>
      <c r="VW33" s="268"/>
      <c r="VX33" s="268"/>
      <c r="VY33" s="268"/>
      <c r="VZ33" s="268"/>
      <c r="WA33" s="268"/>
      <c r="WB33" s="268"/>
      <c r="WC33" s="268"/>
      <c r="WD33" s="268"/>
      <c r="WE33" s="268"/>
      <c r="WF33" s="268"/>
      <c r="WG33" s="268"/>
      <c r="WH33" s="268"/>
      <c r="WI33" s="268"/>
      <c r="WJ33" s="268"/>
      <c r="WK33" s="268"/>
      <c r="WL33" s="268"/>
      <c r="WM33" s="268"/>
      <c r="WN33" s="268"/>
      <c r="WO33" s="268"/>
      <c r="WP33" s="268"/>
      <c r="WQ33" s="268"/>
      <c r="WR33" s="268"/>
      <c r="WS33" s="268"/>
      <c r="WT33" s="268"/>
      <c r="WU33" s="268"/>
      <c r="WV33" s="268"/>
      <c r="WW33" s="268"/>
      <c r="WX33" s="268"/>
      <c r="WY33" s="268"/>
      <c r="WZ33" s="268"/>
      <c r="XA33" s="268"/>
      <c r="XB33" s="268"/>
      <c r="XC33" s="268"/>
      <c r="XD33" s="268"/>
      <c r="XE33" s="268"/>
      <c r="XF33" s="268"/>
      <c r="XG33" s="268"/>
      <c r="XH33" s="268"/>
      <c r="XI33" s="268"/>
      <c r="XJ33" s="268"/>
      <c r="XK33" s="268"/>
      <c r="XL33" s="268"/>
      <c r="XM33" s="268"/>
      <c r="XN33" s="268"/>
      <c r="XO33" s="268"/>
      <c r="XP33" s="268"/>
      <c r="XQ33" s="268"/>
      <c r="XR33" s="268"/>
      <c r="XS33" s="268"/>
      <c r="XT33" s="268"/>
      <c r="XU33" s="268"/>
      <c r="XV33" s="268"/>
      <c r="XW33" s="268"/>
      <c r="XX33" s="268"/>
      <c r="XY33" s="268"/>
      <c r="XZ33" s="268"/>
      <c r="YA33" s="268"/>
      <c r="YB33" s="268"/>
      <c r="YC33" s="268"/>
      <c r="YD33" s="268"/>
      <c r="YE33" s="268"/>
      <c r="YF33" s="268"/>
      <c r="YG33" s="268"/>
      <c r="YH33" s="268"/>
      <c r="YI33" s="268"/>
      <c r="YJ33" s="268"/>
      <c r="YK33" s="268"/>
      <c r="YL33" s="268"/>
      <c r="YM33" s="268"/>
      <c r="YN33" s="268"/>
      <c r="YO33" s="268"/>
      <c r="YP33" s="268"/>
      <c r="YQ33" s="268"/>
      <c r="YR33" s="268"/>
      <c r="YS33" s="268"/>
      <c r="YT33" s="268"/>
      <c r="YU33" s="268"/>
      <c r="YV33" s="268"/>
      <c r="YW33" s="268"/>
      <c r="YX33" s="268"/>
      <c r="YY33" s="268"/>
      <c r="YZ33" s="268"/>
      <c r="ZA33" s="268"/>
      <c r="ZB33" s="268"/>
      <c r="ZC33" s="268"/>
      <c r="ZD33" s="268"/>
      <c r="ZE33" s="268"/>
      <c r="ZF33" s="268"/>
      <c r="ZG33" s="268"/>
      <c r="ZH33" s="268"/>
      <c r="ZI33" s="268"/>
      <c r="ZJ33" s="268"/>
      <c r="ZK33" s="268"/>
      <c r="ZL33" s="268"/>
      <c r="ZM33" s="268"/>
      <c r="ZN33" s="268"/>
      <c r="ZO33" s="268"/>
      <c r="ZP33" s="268"/>
      <c r="ZQ33" s="268"/>
      <c r="ZR33" s="268"/>
      <c r="ZS33" s="268"/>
      <c r="ZT33" s="268"/>
      <c r="ZU33" s="268"/>
      <c r="ZV33" s="268"/>
      <c r="ZW33" s="268"/>
      <c r="ZX33" s="268"/>
      <c r="ZY33" s="268"/>
      <c r="ZZ33" s="268"/>
      <c r="AAA33" s="268"/>
      <c r="AAB33" s="268"/>
      <c r="AAC33" s="268"/>
      <c r="AAD33" s="268"/>
      <c r="AAE33" s="268"/>
      <c r="AAF33" s="268"/>
      <c r="AAG33" s="268"/>
      <c r="AAH33" s="268"/>
      <c r="AAI33" s="268"/>
      <c r="AAJ33" s="268"/>
      <c r="AAK33" s="268"/>
      <c r="AAL33" s="268"/>
      <c r="AAM33" s="268"/>
      <c r="AAN33" s="268"/>
      <c r="AAO33" s="268"/>
      <c r="AAP33" s="268"/>
      <c r="AAQ33" s="268"/>
      <c r="AAR33" s="268"/>
      <c r="AAS33" s="268"/>
      <c r="AAT33" s="268"/>
      <c r="AAU33" s="268"/>
      <c r="AAV33" s="268"/>
      <c r="AAW33" s="268"/>
      <c r="AAX33" s="268"/>
      <c r="AAY33" s="268"/>
      <c r="AAZ33" s="268"/>
      <c r="ABA33" s="268"/>
      <c r="ABB33" s="268"/>
      <c r="ABC33" s="268"/>
      <c r="ABD33" s="268"/>
      <c r="ABE33" s="268"/>
      <c r="ABF33" s="268"/>
      <c r="ABG33" s="268"/>
      <c r="ABH33" s="268"/>
      <c r="ABI33" s="268"/>
      <c r="ABJ33" s="268"/>
      <c r="ABK33" s="268"/>
      <c r="ABL33" s="268"/>
      <c r="ABM33" s="268"/>
      <c r="ABN33" s="268"/>
      <c r="ABO33" s="268"/>
      <c r="ABP33" s="268"/>
      <c r="ABQ33" s="268"/>
      <c r="ABR33" s="268"/>
      <c r="ABS33" s="268"/>
      <c r="ABT33" s="268"/>
      <c r="ABU33" s="268"/>
      <c r="ABV33" s="268"/>
      <c r="ABW33" s="268"/>
      <c r="ABX33" s="268"/>
      <c r="ABY33" s="268"/>
      <c r="ABZ33" s="268"/>
      <c r="ACA33" s="268"/>
      <c r="ACB33" s="268"/>
      <c r="ACC33" s="268"/>
      <c r="ACD33" s="268"/>
      <c r="ACE33" s="268"/>
      <c r="ACF33" s="268"/>
      <c r="ACG33" s="268"/>
      <c r="ACH33" s="268"/>
      <c r="ACI33" s="268"/>
      <c r="ACJ33" s="268"/>
      <c r="ACK33" s="268"/>
      <c r="ACL33" s="268"/>
      <c r="ACM33" s="268"/>
      <c r="ACN33" s="268"/>
      <c r="ACO33" s="268"/>
      <c r="ACP33" s="268"/>
      <c r="ACQ33" s="268"/>
      <c r="ACR33" s="268"/>
      <c r="ACS33" s="268"/>
      <c r="ACT33" s="268"/>
      <c r="ACU33" s="268"/>
      <c r="ACV33" s="268"/>
      <c r="ACW33" s="268"/>
      <c r="ACX33" s="268"/>
      <c r="ACY33" s="268"/>
      <c r="ACZ33" s="268"/>
      <c r="ADA33" s="268"/>
      <c r="ADB33" s="268"/>
      <c r="ADC33" s="268"/>
      <c r="ADD33" s="268"/>
      <c r="ADE33" s="268"/>
      <c r="ADF33" s="268"/>
      <c r="ADG33" s="268"/>
      <c r="ADH33" s="268"/>
      <c r="ADI33" s="268"/>
      <c r="ADJ33" s="268"/>
      <c r="ADK33" s="268"/>
      <c r="ADL33" s="268"/>
      <c r="ADM33" s="268"/>
      <c r="ADN33" s="268"/>
      <c r="ADO33" s="268"/>
      <c r="ADP33" s="268"/>
      <c r="ADQ33" s="268"/>
      <c r="ADR33" s="268"/>
      <c r="ADS33" s="268"/>
      <c r="ADT33" s="268"/>
      <c r="ADU33" s="268"/>
      <c r="ADV33" s="268"/>
      <c r="ADW33" s="268"/>
      <c r="ADX33" s="268"/>
      <c r="ADY33" s="268"/>
      <c r="ADZ33" s="268"/>
      <c r="AEA33" s="268"/>
      <c r="AEB33" s="268"/>
      <c r="AEC33" s="268"/>
      <c r="AED33" s="268"/>
      <c r="AEE33" s="268"/>
      <c r="AEF33" s="268"/>
      <c r="AEG33" s="268"/>
      <c r="AEH33" s="268"/>
      <c r="AEI33" s="268"/>
      <c r="AEJ33" s="268"/>
      <c r="AEK33" s="268"/>
      <c r="AEL33" s="268"/>
      <c r="AEM33" s="268"/>
      <c r="AEN33" s="268"/>
      <c r="AEO33" s="268"/>
      <c r="AEP33" s="268"/>
      <c r="AEQ33" s="268"/>
      <c r="AER33" s="268"/>
      <c r="AES33" s="268"/>
      <c r="AET33" s="268"/>
      <c r="AEU33" s="268"/>
      <c r="AEV33" s="268"/>
      <c r="AEW33" s="268"/>
      <c r="AEX33" s="268"/>
      <c r="AEY33" s="268"/>
      <c r="AEZ33" s="268"/>
      <c r="AFA33" s="268"/>
      <c r="AFB33" s="268"/>
      <c r="AFC33" s="268"/>
      <c r="AFD33" s="268"/>
      <c r="AFE33" s="268"/>
      <c r="AFF33" s="268"/>
      <c r="AFG33" s="268"/>
      <c r="AFH33" s="268"/>
      <c r="AFI33" s="268"/>
      <c r="AFJ33" s="268"/>
      <c r="AFK33" s="268"/>
      <c r="AFL33" s="268"/>
      <c r="AFM33" s="268"/>
      <c r="AFN33" s="268"/>
      <c r="AFO33" s="268"/>
      <c r="AFP33" s="268"/>
      <c r="AFQ33" s="268"/>
      <c r="AFR33" s="268"/>
      <c r="AFS33" s="268"/>
      <c r="AFT33" s="268"/>
      <c r="AFU33" s="268"/>
      <c r="AFV33" s="268"/>
      <c r="AFW33" s="268"/>
      <c r="AFX33" s="268"/>
      <c r="AFY33" s="268"/>
      <c r="AFZ33" s="268"/>
      <c r="AGA33" s="268"/>
      <c r="AGB33" s="268"/>
      <c r="AGC33" s="268"/>
      <c r="AGD33" s="268"/>
      <c r="AGE33" s="268"/>
      <c r="AGF33" s="268"/>
      <c r="AGG33" s="268"/>
      <c r="AGH33" s="268"/>
      <c r="AGI33" s="268"/>
      <c r="AGJ33" s="268"/>
      <c r="AGK33" s="268"/>
      <c r="AGL33" s="268"/>
      <c r="AGM33" s="268"/>
      <c r="AGN33" s="268"/>
      <c r="AGO33" s="268"/>
      <c r="AGP33" s="268"/>
      <c r="AGQ33" s="268"/>
      <c r="AGR33" s="268"/>
      <c r="AGS33" s="268"/>
      <c r="AGT33" s="268"/>
      <c r="AGU33" s="268"/>
      <c r="AGV33" s="268"/>
      <c r="AGW33" s="268"/>
      <c r="AGX33" s="268"/>
      <c r="AGY33" s="268"/>
      <c r="AGZ33" s="268"/>
      <c r="AHA33" s="268"/>
      <c r="AHB33" s="268"/>
      <c r="AHC33" s="268"/>
      <c r="AHD33" s="268"/>
      <c r="AHE33" s="268"/>
      <c r="AHF33" s="268"/>
      <c r="AHG33" s="268"/>
      <c r="AHH33" s="268"/>
      <c r="AHI33" s="268"/>
      <c r="AHJ33" s="268"/>
      <c r="AHK33" s="268"/>
      <c r="AHL33" s="268"/>
      <c r="AHM33" s="268"/>
      <c r="AHN33" s="268"/>
      <c r="AHO33" s="268"/>
      <c r="AHP33" s="268"/>
      <c r="AHQ33" s="268"/>
      <c r="AHR33" s="268"/>
      <c r="AHS33" s="268"/>
      <c r="AHT33" s="268"/>
      <c r="AHU33" s="268"/>
      <c r="AHV33" s="268"/>
      <c r="AHW33" s="268"/>
      <c r="AHX33" s="268"/>
      <c r="AHY33" s="268"/>
      <c r="AHZ33" s="268"/>
      <c r="AIA33" s="268"/>
      <c r="AIB33" s="268"/>
      <c r="AIC33" s="268"/>
      <c r="AID33" s="268"/>
      <c r="AIE33" s="268"/>
      <c r="AIF33" s="268"/>
      <c r="AIG33" s="268"/>
      <c r="AIH33" s="268"/>
      <c r="AII33" s="268"/>
      <c r="AIJ33" s="268"/>
      <c r="AIK33" s="268"/>
      <c r="AIL33" s="268"/>
      <c r="AIM33" s="268"/>
      <c r="AIN33" s="268"/>
      <c r="AIO33" s="268"/>
      <c r="AIP33" s="268"/>
      <c r="AIQ33" s="268"/>
      <c r="AIR33" s="268"/>
      <c r="AIS33" s="268"/>
      <c r="AIT33" s="268"/>
      <c r="AIU33" s="268"/>
      <c r="AIV33" s="268"/>
      <c r="AIW33" s="268"/>
      <c r="AIX33" s="268"/>
      <c r="AIY33" s="268"/>
      <c r="AIZ33" s="268"/>
      <c r="AJA33" s="268"/>
      <c r="AJB33" s="268"/>
      <c r="AJC33" s="268"/>
      <c r="AJD33" s="268"/>
      <c r="AJE33" s="268"/>
      <c r="AJF33" s="268"/>
      <c r="AJG33" s="268"/>
      <c r="AJH33" s="268"/>
      <c r="AJI33" s="268"/>
      <c r="AJJ33" s="268"/>
      <c r="AJK33" s="268"/>
      <c r="AJL33" s="268"/>
      <c r="AJM33" s="268"/>
      <c r="AJN33" s="268"/>
      <c r="AJO33" s="268"/>
      <c r="AJP33" s="268"/>
      <c r="AJQ33" s="268"/>
      <c r="AJR33" s="268"/>
      <c r="AJS33" s="268"/>
      <c r="AJT33" s="268"/>
      <c r="AJU33" s="268"/>
      <c r="AJV33" s="268"/>
      <c r="AJW33" s="268"/>
      <c r="AJX33" s="268"/>
      <c r="AJY33" s="268"/>
      <c r="AJZ33" s="268"/>
      <c r="AKA33" s="268"/>
      <c r="AKB33" s="268"/>
      <c r="AKC33" s="268"/>
      <c r="AKD33" s="268"/>
      <c r="AKE33" s="268"/>
      <c r="AKF33" s="268"/>
      <c r="AKG33" s="268"/>
      <c r="AKH33" s="268"/>
      <c r="AKI33" s="268"/>
      <c r="AKJ33" s="268"/>
      <c r="AKK33" s="268"/>
      <c r="AKL33" s="268"/>
      <c r="AKM33" s="268"/>
      <c r="AKN33" s="268"/>
      <c r="AKO33" s="268"/>
      <c r="AKP33" s="268"/>
      <c r="AKQ33" s="268"/>
      <c r="AKR33" s="268"/>
      <c r="AKS33" s="268"/>
      <c r="AKT33" s="268"/>
      <c r="AKU33" s="268"/>
      <c r="AKV33" s="268"/>
      <c r="AKW33" s="268"/>
      <c r="AKX33" s="268"/>
      <c r="AKY33" s="268"/>
      <c r="AKZ33" s="268"/>
      <c r="ALA33" s="268"/>
      <c r="ALB33" s="268"/>
      <c r="ALC33" s="268"/>
      <c r="ALD33" s="268"/>
      <c r="ALE33" s="268"/>
      <c r="ALF33" s="268"/>
      <c r="ALG33" s="268"/>
      <c r="ALH33" s="268"/>
      <c r="ALI33" s="268"/>
      <c r="ALJ33" s="268"/>
      <c r="ALK33" s="268"/>
      <c r="ALL33" s="268"/>
      <c r="ALM33" s="268"/>
      <c r="ALN33" s="268"/>
      <c r="ALO33" s="268"/>
      <c r="ALP33" s="268"/>
      <c r="ALQ33" s="268"/>
      <c r="ALR33" s="268"/>
      <c r="ALS33" s="268"/>
      <c r="ALT33" s="268"/>
      <c r="ALU33" s="268"/>
      <c r="ALV33" s="268"/>
      <c r="ALW33" s="268"/>
      <c r="ALX33" s="268"/>
      <c r="ALY33" s="268"/>
      <c r="ALZ33" s="268"/>
      <c r="AMA33" s="268"/>
      <c r="AMB33" s="268"/>
      <c r="AMC33" s="268"/>
      <c r="AMD33" s="268"/>
      <c r="AME33" s="268"/>
      <c r="AMF33" s="270"/>
      <c r="AMG33" s="270"/>
      <c r="AMH33" s="270"/>
      <c r="AMI33" s="270"/>
      <c r="AMJ33" s="270"/>
    </row>
    <row r="34" spans="1:1024" ht="19.899999999999999" customHeight="1" thickTop="1" x14ac:dyDescent="0.25">
      <c r="A34" s="409">
        <v>44927</v>
      </c>
      <c r="B34" s="377"/>
      <c r="C34" s="378"/>
      <c r="D34" s="379"/>
      <c r="E34" s="377"/>
      <c r="F34" s="378"/>
      <c r="G34" s="379"/>
      <c r="H34" s="377"/>
      <c r="I34" s="378"/>
      <c r="J34" s="379"/>
      <c r="K34" s="273"/>
      <c r="L34" s="273"/>
      <c r="M34" s="274"/>
      <c r="AMF34" s="270"/>
      <c r="AMG34" s="270"/>
      <c r="AMH34" s="270"/>
      <c r="AMI34" s="270"/>
      <c r="AMJ34" s="270"/>
    </row>
    <row r="35" spans="1:1024" ht="19.899999999999999" customHeight="1" x14ac:dyDescent="0.25">
      <c r="A35" s="410">
        <v>44958</v>
      </c>
      <c r="B35" s="380"/>
      <c r="C35" s="381"/>
      <c r="D35" s="382"/>
      <c r="E35" s="380"/>
      <c r="F35" s="381"/>
      <c r="G35" s="382"/>
      <c r="H35" s="380"/>
      <c r="I35" s="381"/>
      <c r="J35" s="382"/>
      <c r="K35" s="273"/>
      <c r="L35" s="273"/>
      <c r="M35" s="274"/>
      <c r="AMF35" s="270"/>
      <c r="AMG35" s="270"/>
      <c r="AMH35" s="270"/>
      <c r="AMI35" s="270"/>
      <c r="AMJ35" s="270"/>
    </row>
    <row r="36" spans="1:1024" ht="19.899999999999999" customHeight="1" x14ac:dyDescent="0.25">
      <c r="A36" s="410">
        <v>44986</v>
      </c>
      <c r="B36" s="380"/>
      <c r="C36" s="381"/>
      <c r="D36" s="382"/>
      <c r="E36" s="380"/>
      <c r="F36" s="381"/>
      <c r="G36" s="382"/>
      <c r="H36" s="380"/>
      <c r="I36" s="381"/>
      <c r="J36" s="382"/>
      <c r="K36" s="273"/>
      <c r="L36" s="273"/>
      <c r="M36" s="274"/>
      <c r="AMF36" s="270"/>
      <c r="AMG36" s="270"/>
      <c r="AMH36" s="270"/>
      <c r="AMI36" s="270"/>
      <c r="AMJ36" s="270"/>
    </row>
    <row r="37" spans="1:1024" ht="19.899999999999999" customHeight="1" x14ac:dyDescent="0.25">
      <c r="A37" s="410">
        <v>45017</v>
      </c>
      <c r="B37" s="380"/>
      <c r="C37" s="381"/>
      <c r="D37" s="382"/>
      <c r="E37" s="380"/>
      <c r="F37" s="381"/>
      <c r="G37" s="382"/>
      <c r="H37" s="380"/>
      <c r="I37" s="381"/>
      <c r="J37" s="382"/>
      <c r="K37" s="273"/>
      <c r="L37" s="273"/>
      <c r="M37" s="274"/>
      <c r="AMF37" s="270"/>
      <c r="AMG37" s="270"/>
      <c r="AMH37" s="270"/>
      <c r="AMI37" s="270"/>
      <c r="AMJ37" s="270"/>
    </row>
    <row r="38" spans="1:1024" ht="19.899999999999999" customHeight="1" x14ac:dyDescent="0.25">
      <c r="A38" s="410">
        <v>45047</v>
      </c>
      <c r="B38" s="380"/>
      <c r="C38" s="381"/>
      <c r="D38" s="382"/>
      <c r="E38" s="380"/>
      <c r="F38" s="381"/>
      <c r="G38" s="382"/>
      <c r="H38" s="380"/>
      <c r="I38" s="381"/>
      <c r="J38" s="382"/>
      <c r="K38" s="273"/>
      <c r="L38" s="273"/>
      <c r="M38" s="274"/>
      <c r="AMF38" s="270"/>
      <c r="AMG38" s="270"/>
      <c r="AMH38" s="270"/>
      <c r="AMI38" s="270"/>
      <c r="AMJ38" s="270"/>
    </row>
    <row r="39" spans="1:1024" ht="19.899999999999999" customHeight="1" x14ac:dyDescent="0.25">
      <c r="A39" s="410">
        <v>45078</v>
      </c>
      <c r="B39" s="380"/>
      <c r="C39" s="381"/>
      <c r="D39" s="382"/>
      <c r="E39" s="380"/>
      <c r="F39" s="381"/>
      <c r="G39" s="382"/>
      <c r="H39" s="380"/>
      <c r="I39" s="381"/>
      <c r="J39" s="382"/>
      <c r="K39" s="273"/>
      <c r="L39" s="273"/>
      <c r="M39" s="274"/>
      <c r="AMF39" s="270"/>
      <c r="AMG39" s="270"/>
      <c r="AMH39" s="270"/>
      <c r="AMI39" s="270"/>
      <c r="AMJ39" s="270"/>
    </row>
    <row r="40" spans="1:1024" ht="19.899999999999999" customHeight="1" x14ac:dyDescent="0.25">
      <c r="A40" s="410">
        <v>45108</v>
      </c>
      <c r="B40" s="380"/>
      <c r="C40" s="381"/>
      <c r="D40" s="382"/>
      <c r="E40" s="380"/>
      <c r="F40" s="381"/>
      <c r="G40" s="382"/>
      <c r="H40" s="380"/>
      <c r="I40" s="381"/>
      <c r="J40" s="382"/>
      <c r="K40" s="273"/>
      <c r="L40" s="273"/>
      <c r="M40" s="274"/>
      <c r="AMF40" s="270"/>
      <c r="AMG40" s="270"/>
      <c r="AMH40" s="270"/>
      <c r="AMI40" s="270"/>
      <c r="AMJ40" s="270"/>
    </row>
    <row r="41" spans="1:1024" ht="19.899999999999999" customHeight="1" x14ac:dyDescent="0.25">
      <c r="A41" s="410">
        <v>45139</v>
      </c>
      <c r="B41" s="380"/>
      <c r="C41" s="381"/>
      <c r="D41" s="382"/>
      <c r="E41" s="380"/>
      <c r="F41" s="381"/>
      <c r="G41" s="382"/>
      <c r="H41" s="380"/>
      <c r="I41" s="381"/>
      <c r="J41" s="382"/>
      <c r="K41" s="273"/>
      <c r="L41" s="273"/>
      <c r="M41" s="274"/>
      <c r="AMF41" s="270"/>
      <c r="AMG41" s="270"/>
      <c r="AMH41" s="270"/>
      <c r="AMI41" s="270"/>
      <c r="AMJ41" s="270"/>
    </row>
    <row r="42" spans="1:1024" ht="19.899999999999999" customHeight="1" x14ac:dyDescent="0.25">
      <c r="A42" s="410">
        <v>45170</v>
      </c>
      <c r="B42" s="380"/>
      <c r="C42" s="381"/>
      <c r="D42" s="382"/>
      <c r="E42" s="380"/>
      <c r="F42" s="381"/>
      <c r="G42" s="382"/>
      <c r="H42" s="380"/>
      <c r="I42" s="381"/>
      <c r="J42" s="382"/>
      <c r="K42" s="273"/>
      <c r="L42" s="273"/>
      <c r="M42" s="274"/>
      <c r="AMF42" s="270"/>
      <c r="AMG42" s="270"/>
      <c r="AMH42" s="270"/>
      <c r="AMI42" s="270"/>
      <c r="AMJ42" s="270"/>
    </row>
    <row r="43" spans="1:1024" ht="19.899999999999999" customHeight="1" x14ac:dyDescent="0.25">
      <c r="A43" s="410">
        <v>45200</v>
      </c>
      <c r="B43" s="380"/>
      <c r="C43" s="381"/>
      <c r="D43" s="382"/>
      <c r="E43" s="380"/>
      <c r="F43" s="381"/>
      <c r="G43" s="382"/>
      <c r="H43" s="380"/>
      <c r="I43" s="381"/>
      <c r="J43" s="382"/>
      <c r="K43" s="273"/>
      <c r="L43" s="273"/>
      <c r="M43" s="274"/>
      <c r="AMF43" s="270"/>
      <c r="AMG43" s="270"/>
      <c r="AMH43" s="270"/>
      <c r="AMI43" s="270"/>
      <c r="AMJ43" s="270"/>
    </row>
    <row r="44" spans="1:1024" ht="19.899999999999999" customHeight="1" x14ac:dyDescent="0.25">
      <c r="A44" s="410">
        <v>45231</v>
      </c>
      <c r="B44" s="380"/>
      <c r="C44" s="381"/>
      <c r="D44" s="382"/>
      <c r="E44" s="380"/>
      <c r="F44" s="381"/>
      <c r="G44" s="382"/>
      <c r="H44" s="380"/>
      <c r="I44" s="381"/>
      <c r="J44" s="382"/>
      <c r="K44" s="273"/>
      <c r="L44" s="273"/>
      <c r="M44" s="274"/>
      <c r="AMF44" s="270"/>
      <c r="AMG44" s="270"/>
      <c r="AMH44" s="270"/>
      <c r="AMI44" s="270"/>
      <c r="AMJ44" s="270"/>
    </row>
    <row r="45" spans="1:1024" ht="19.899999999999999" customHeight="1" thickBot="1" x14ac:dyDescent="0.3">
      <c r="A45" s="411">
        <v>45261</v>
      </c>
      <c r="B45" s="383"/>
      <c r="C45" s="384"/>
      <c r="D45" s="385"/>
      <c r="E45" s="383"/>
      <c r="F45" s="384"/>
      <c r="G45" s="385"/>
      <c r="H45" s="383"/>
      <c r="I45" s="384"/>
      <c r="J45" s="385"/>
      <c r="K45" s="273"/>
      <c r="L45" s="273"/>
      <c r="M45" s="274"/>
      <c r="AMF45" s="270"/>
      <c r="AMG45" s="270"/>
      <c r="AMH45" s="270"/>
      <c r="AMI45" s="270"/>
      <c r="AMJ45" s="270"/>
    </row>
    <row r="46" spans="1:1024" ht="19.899999999999999" customHeight="1" thickTop="1" x14ac:dyDescent="0.25">
      <c r="A46" s="421" t="s">
        <v>11</v>
      </c>
      <c r="B46" s="412">
        <f t="shared" ref="B46:J46" si="12">SUM(B34:B45)</f>
        <v>0</v>
      </c>
      <c r="C46" s="413">
        <f t="shared" si="12"/>
        <v>0</v>
      </c>
      <c r="D46" s="389">
        <f t="shared" si="12"/>
        <v>0</v>
      </c>
      <c r="E46" s="412">
        <f t="shared" si="12"/>
        <v>0</v>
      </c>
      <c r="F46" s="413">
        <f t="shared" si="12"/>
        <v>0</v>
      </c>
      <c r="G46" s="389">
        <f t="shared" si="12"/>
        <v>0</v>
      </c>
      <c r="H46" s="412">
        <f t="shared" si="12"/>
        <v>0</v>
      </c>
      <c r="I46" s="413">
        <f t="shared" si="12"/>
        <v>0</v>
      </c>
      <c r="J46" s="389">
        <f t="shared" si="12"/>
        <v>0</v>
      </c>
      <c r="K46" s="275"/>
      <c r="L46" s="275"/>
      <c r="M46" s="274"/>
      <c r="AMF46" s="270"/>
      <c r="AMG46" s="270"/>
      <c r="AMH46" s="270"/>
      <c r="AMI46" s="270"/>
      <c r="AMJ46" s="270"/>
    </row>
    <row r="47" spans="1:1024" ht="19.899999999999999" customHeight="1" x14ac:dyDescent="0.25">
      <c r="A47" s="422" t="s">
        <v>12</v>
      </c>
      <c r="B47" s="414" t="e">
        <f t="shared" ref="B47:J47" si="13">AVERAGE(B34:B45)</f>
        <v>#DIV/0!</v>
      </c>
      <c r="C47" s="415" t="e">
        <f t="shared" si="13"/>
        <v>#DIV/0!</v>
      </c>
      <c r="D47" s="375" t="e">
        <f t="shared" si="13"/>
        <v>#DIV/0!</v>
      </c>
      <c r="E47" s="414" t="e">
        <f t="shared" si="13"/>
        <v>#DIV/0!</v>
      </c>
      <c r="F47" s="415" t="e">
        <f t="shared" si="13"/>
        <v>#DIV/0!</v>
      </c>
      <c r="G47" s="375" t="e">
        <f t="shared" si="13"/>
        <v>#DIV/0!</v>
      </c>
      <c r="H47" s="414" t="e">
        <f t="shared" si="13"/>
        <v>#DIV/0!</v>
      </c>
      <c r="I47" s="415" t="e">
        <f t="shared" si="13"/>
        <v>#DIV/0!</v>
      </c>
      <c r="J47" s="375" t="e">
        <f t="shared" si="13"/>
        <v>#DIV/0!</v>
      </c>
      <c r="K47" s="275"/>
      <c r="L47" s="275"/>
      <c r="M47" s="274"/>
      <c r="AMF47" s="270"/>
      <c r="AMG47" s="270"/>
      <c r="AMH47" s="270"/>
      <c r="AMI47" s="270"/>
      <c r="AMJ47" s="270"/>
    </row>
    <row r="48" spans="1:1024" ht="19.899999999999999" customHeight="1" x14ac:dyDescent="0.25">
      <c r="A48" s="423" t="s">
        <v>13</v>
      </c>
      <c r="B48" s="414">
        <f t="shared" ref="B48:J48" si="14">MAX(B34:B45)</f>
        <v>0</v>
      </c>
      <c r="C48" s="415">
        <f t="shared" si="14"/>
        <v>0</v>
      </c>
      <c r="D48" s="375">
        <f t="shared" si="14"/>
        <v>0</v>
      </c>
      <c r="E48" s="414">
        <f t="shared" si="14"/>
        <v>0</v>
      </c>
      <c r="F48" s="415">
        <f t="shared" si="14"/>
        <v>0</v>
      </c>
      <c r="G48" s="375">
        <f t="shared" si="14"/>
        <v>0</v>
      </c>
      <c r="H48" s="414">
        <f t="shared" si="14"/>
        <v>0</v>
      </c>
      <c r="I48" s="415">
        <f t="shared" si="14"/>
        <v>0</v>
      </c>
      <c r="J48" s="375">
        <f t="shared" si="14"/>
        <v>0</v>
      </c>
      <c r="K48" s="275"/>
      <c r="L48" s="275"/>
      <c r="M48" s="274"/>
      <c r="AMF48" s="270"/>
      <c r="AMG48" s="270"/>
      <c r="AMH48" s="270"/>
      <c r="AMI48" s="270"/>
      <c r="AMJ48" s="270"/>
    </row>
    <row r="49" spans="1:1024" ht="19.899999999999999" customHeight="1" thickBot="1" x14ac:dyDescent="0.3">
      <c r="A49" s="424" t="s">
        <v>14</v>
      </c>
      <c r="B49" s="416">
        <f t="shared" ref="B49:J49" si="15">MIN(B34:B45)</f>
        <v>0</v>
      </c>
      <c r="C49" s="417">
        <f t="shared" si="15"/>
        <v>0</v>
      </c>
      <c r="D49" s="376">
        <f t="shared" si="15"/>
        <v>0</v>
      </c>
      <c r="E49" s="416">
        <f t="shared" si="15"/>
        <v>0</v>
      </c>
      <c r="F49" s="417">
        <f t="shared" si="15"/>
        <v>0</v>
      </c>
      <c r="G49" s="376">
        <f t="shared" si="15"/>
        <v>0</v>
      </c>
      <c r="H49" s="416">
        <f t="shared" si="15"/>
        <v>0</v>
      </c>
      <c r="I49" s="417">
        <f t="shared" si="15"/>
        <v>0</v>
      </c>
      <c r="J49" s="376">
        <f t="shared" si="15"/>
        <v>0</v>
      </c>
      <c r="K49" s="275"/>
      <c r="L49" s="275"/>
      <c r="M49" s="274"/>
      <c r="AMF49" s="270"/>
      <c r="AMG49" s="270"/>
      <c r="AMH49" s="270"/>
      <c r="AMI49" s="270"/>
      <c r="AMJ49" s="270"/>
    </row>
    <row r="50" spans="1:1024" ht="15.75" thickTop="1" x14ac:dyDescent="0.25"/>
  </sheetData>
  <mergeCells count="33">
    <mergeCell ref="B6:D6"/>
    <mergeCell ref="E6:G6"/>
    <mergeCell ref="H6:J6"/>
    <mergeCell ref="K6:O6"/>
    <mergeCell ref="N7:N9"/>
    <mergeCell ref="O7:O9"/>
    <mergeCell ref="K7:K9"/>
    <mergeCell ref="L7:L9"/>
    <mergeCell ref="M7:M9"/>
    <mergeCell ref="B30:B32"/>
    <mergeCell ref="C30:C32"/>
    <mergeCell ref="D30:D32"/>
    <mergeCell ref="E30:E32"/>
    <mergeCell ref="F30:F32"/>
    <mergeCell ref="B29:D29"/>
    <mergeCell ref="E29:G29"/>
    <mergeCell ref="H29:J29"/>
    <mergeCell ref="H7:H9"/>
    <mergeCell ref="I7:I9"/>
    <mergeCell ref="J7:J9"/>
    <mergeCell ref="B7:B9"/>
    <mergeCell ref="C7:C9"/>
    <mergeCell ref="D7:D9"/>
    <mergeCell ref="E7:E9"/>
    <mergeCell ref="F7:F9"/>
    <mergeCell ref="G7:G9"/>
    <mergeCell ref="M30:M32"/>
    <mergeCell ref="G30:G32"/>
    <mergeCell ref="H30:H32"/>
    <mergeCell ref="I30:I32"/>
    <mergeCell ref="J30:J32"/>
    <mergeCell ref="K30:K32"/>
    <mergeCell ref="L30:L32"/>
  </mergeCells>
  <dataValidations count="2">
    <dataValidation type="list" operator="equal" allowBlank="1" showErrorMessage="1" sqref="C28" xr:uid="{64EA041F-DDA4-4E66-BE17-9663407D65F3}">
      <formula1>",EB01,EB02,EB03,EB04,EB05,EB06,EB07,EB08,EB09,EB10,EB11,EB12,EB13,EB14,EB15,EB16,EB17,EB18,EB19,EB20,EB21,EB22,EB23,EB24,EB25,EB26,EB27,EB28,EB29,EB30"</formula1>
    </dataValidation>
    <dataValidation operator="equal" allowBlank="1" showErrorMessage="1" sqref="C5" xr:uid="{EE4203C7-276B-4ABF-9B50-04AAFFF9774C}"/>
  </dataValidations>
  <pageMargins left="0.7" right="0.7" top="0.75" bottom="0.75" header="0.511811023622047" footer="0.511811023622047"/>
  <pageSetup paperSize="9" orientation="portrait" horizontalDpi="300" verticalDpi="300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Hoja17"/>
  <dimension ref="A1:I783"/>
  <sheetViews>
    <sheetView workbookViewId="0">
      <pane ySplit="2" topLeftCell="A3" activePane="bottomLeft" state="frozen"/>
      <selection activeCell="G15" sqref="G15"/>
      <selection pane="bottomLeft" activeCell="H14" sqref="H14"/>
    </sheetView>
  </sheetViews>
  <sheetFormatPr baseColWidth="10" defaultColWidth="11.42578125" defaultRowHeight="12.75" x14ac:dyDescent="0.2"/>
  <cols>
    <col min="1" max="1" width="18.28515625" style="223" customWidth="1"/>
    <col min="2" max="2" width="30.7109375" customWidth="1"/>
    <col min="3" max="3" width="22.85546875" customWidth="1"/>
    <col min="4" max="4" width="13.28515625" customWidth="1"/>
    <col min="5" max="5" width="48.5703125" customWidth="1"/>
    <col min="256" max="256" width="10.140625" bestFit="1" customWidth="1"/>
    <col min="257" max="257" width="30.7109375" customWidth="1"/>
    <col min="258" max="258" width="22.85546875" customWidth="1"/>
    <col min="512" max="512" width="10.140625" bestFit="1" customWidth="1"/>
    <col min="513" max="513" width="30.7109375" customWidth="1"/>
    <col min="514" max="514" width="22.85546875" customWidth="1"/>
    <col min="768" max="768" width="10.140625" bestFit="1" customWidth="1"/>
    <col min="769" max="769" width="30.7109375" customWidth="1"/>
    <col min="770" max="770" width="22.85546875" customWidth="1"/>
    <col min="1024" max="1024" width="10.140625" bestFit="1" customWidth="1"/>
    <col min="1025" max="1025" width="30.7109375" customWidth="1"/>
    <col min="1026" max="1026" width="22.85546875" customWidth="1"/>
    <col min="1280" max="1280" width="10.140625" bestFit="1" customWidth="1"/>
    <col min="1281" max="1281" width="30.7109375" customWidth="1"/>
    <col min="1282" max="1282" width="22.85546875" customWidth="1"/>
    <col min="1536" max="1536" width="10.140625" bestFit="1" customWidth="1"/>
    <col min="1537" max="1537" width="30.7109375" customWidth="1"/>
    <col min="1538" max="1538" width="22.85546875" customWidth="1"/>
    <col min="1792" max="1792" width="10.140625" bestFit="1" customWidth="1"/>
    <col min="1793" max="1793" width="30.7109375" customWidth="1"/>
    <col min="1794" max="1794" width="22.85546875" customWidth="1"/>
    <col min="2048" max="2048" width="10.140625" bestFit="1" customWidth="1"/>
    <col min="2049" max="2049" width="30.7109375" customWidth="1"/>
    <col min="2050" max="2050" width="22.85546875" customWidth="1"/>
    <col min="2304" max="2304" width="10.140625" bestFit="1" customWidth="1"/>
    <col min="2305" max="2305" width="30.7109375" customWidth="1"/>
    <col min="2306" max="2306" width="22.85546875" customWidth="1"/>
    <col min="2560" max="2560" width="10.140625" bestFit="1" customWidth="1"/>
    <col min="2561" max="2561" width="30.7109375" customWidth="1"/>
    <col min="2562" max="2562" width="22.85546875" customWidth="1"/>
    <col min="2816" max="2816" width="10.140625" bestFit="1" customWidth="1"/>
    <col min="2817" max="2817" width="30.7109375" customWidth="1"/>
    <col min="2818" max="2818" width="22.85546875" customWidth="1"/>
    <col min="3072" max="3072" width="10.140625" bestFit="1" customWidth="1"/>
    <col min="3073" max="3073" width="30.7109375" customWidth="1"/>
    <col min="3074" max="3074" width="22.85546875" customWidth="1"/>
    <col min="3328" max="3328" width="10.140625" bestFit="1" customWidth="1"/>
    <col min="3329" max="3329" width="30.7109375" customWidth="1"/>
    <col min="3330" max="3330" width="22.85546875" customWidth="1"/>
    <col min="3584" max="3584" width="10.140625" bestFit="1" customWidth="1"/>
    <col min="3585" max="3585" width="30.7109375" customWidth="1"/>
    <col min="3586" max="3586" width="22.85546875" customWidth="1"/>
    <col min="3840" max="3840" width="10.140625" bestFit="1" customWidth="1"/>
    <col min="3841" max="3841" width="30.7109375" customWidth="1"/>
    <col min="3842" max="3842" width="22.85546875" customWidth="1"/>
    <col min="4096" max="4096" width="10.140625" bestFit="1" customWidth="1"/>
    <col min="4097" max="4097" width="30.7109375" customWidth="1"/>
    <col min="4098" max="4098" width="22.85546875" customWidth="1"/>
    <col min="4352" max="4352" width="10.140625" bestFit="1" customWidth="1"/>
    <col min="4353" max="4353" width="30.7109375" customWidth="1"/>
    <col min="4354" max="4354" width="22.85546875" customWidth="1"/>
    <col min="4608" max="4608" width="10.140625" bestFit="1" customWidth="1"/>
    <col min="4609" max="4609" width="30.7109375" customWidth="1"/>
    <col min="4610" max="4610" width="22.85546875" customWidth="1"/>
    <col min="4864" max="4864" width="10.140625" bestFit="1" customWidth="1"/>
    <col min="4865" max="4865" width="30.7109375" customWidth="1"/>
    <col min="4866" max="4866" width="22.85546875" customWidth="1"/>
    <col min="5120" max="5120" width="10.140625" bestFit="1" customWidth="1"/>
    <col min="5121" max="5121" width="30.7109375" customWidth="1"/>
    <col min="5122" max="5122" width="22.85546875" customWidth="1"/>
    <col min="5376" max="5376" width="10.140625" bestFit="1" customWidth="1"/>
    <col min="5377" max="5377" width="30.7109375" customWidth="1"/>
    <col min="5378" max="5378" width="22.85546875" customWidth="1"/>
    <col min="5632" max="5632" width="10.140625" bestFit="1" customWidth="1"/>
    <col min="5633" max="5633" width="30.7109375" customWidth="1"/>
    <col min="5634" max="5634" width="22.85546875" customWidth="1"/>
    <col min="5888" max="5888" width="10.140625" bestFit="1" customWidth="1"/>
    <col min="5889" max="5889" width="30.7109375" customWidth="1"/>
    <col min="5890" max="5890" width="22.85546875" customWidth="1"/>
    <col min="6144" max="6144" width="10.140625" bestFit="1" customWidth="1"/>
    <col min="6145" max="6145" width="30.7109375" customWidth="1"/>
    <col min="6146" max="6146" width="22.85546875" customWidth="1"/>
    <col min="6400" max="6400" width="10.140625" bestFit="1" customWidth="1"/>
    <col min="6401" max="6401" width="30.7109375" customWidth="1"/>
    <col min="6402" max="6402" width="22.85546875" customWidth="1"/>
    <col min="6656" max="6656" width="10.140625" bestFit="1" customWidth="1"/>
    <col min="6657" max="6657" width="30.7109375" customWidth="1"/>
    <col min="6658" max="6658" width="22.85546875" customWidth="1"/>
    <col min="6912" max="6912" width="10.140625" bestFit="1" customWidth="1"/>
    <col min="6913" max="6913" width="30.7109375" customWidth="1"/>
    <col min="6914" max="6914" width="22.85546875" customWidth="1"/>
    <col min="7168" max="7168" width="10.140625" bestFit="1" customWidth="1"/>
    <col min="7169" max="7169" width="30.7109375" customWidth="1"/>
    <col min="7170" max="7170" width="22.85546875" customWidth="1"/>
    <col min="7424" max="7424" width="10.140625" bestFit="1" customWidth="1"/>
    <col min="7425" max="7425" width="30.7109375" customWidth="1"/>
    <col min="7426" max="7426" width="22.85546875" customWidth="1"/>
    <col min="7680" max="7680" width="10.140625" bestFit="1" customWidth="1"/>
    <col min="7681" max="7681" width="30.7109375" customWidth="1"/>
    <col min="7682" max="7682" width="22.85546875" customWidth="1"/>
    <col min="7936" max="7936" width="10.140625" bestFit="1" customWidth="1"/>
    <col min="7937" max="7937" width="30.7109375" customWidth="1"/>
    <col min="7938" max="7938" width="22.85546875" customWidth="1"/>
    <col min="8192" max="8192" width="10.140625" bestFit="1" customWidth="1"/>
    <col min="8193" max="8193" width="30.7109375" customWidth="1"/>
    <col min="8194" max="8194" width="22.85546875" customWidth="1"/>
    <col min="8448" max="8448" width="10.140625" bestFit="1" customWidth="1"/>
    <col min="8449" max="8449" width="30.7109375" customWidth="1"/>
    <col min="8450" max="8450" width="22.85546875" customWidth="1"/>
    <col min="8704" max="8704" width="10.140625" bestFit="1" customWidth="1"/>
    <col min="8705" max="8705" width="30.7109375" customWidth="1"/>
    <col min="8706" max="8706" width="22.85546875" customWidth="1"/>
    <col min="8960" max="8960" width="10.140625" bestFit="1" customWidth="1"/>
    <col min="8961" max="8961" width="30.7109375" customWidth="1"/>
    <col min="8962" max="8962" width="22.85546875" customWidth="1"/>
    <col min="9216" max="9216" width="10.140625" bestFit="1" customWidth="1"/>
    <col min="9217" max="9217" width="30.7109375" customWidth="1"/>
    <col min="9218" max="9218" width="22.85546875" customWidth="1"/>
    <col min="9472" max="9472" width="10.140625" bestFit="1" customWidth="1"/>
    <col min="9473" max="9473" width="30.7109375" customWidth="1"/>
    <col min="9474" max="9474" width="22.85546875" customWidth="1"/>
    <col min="9728" max="9728" width="10.140625" bestFit="1" customWidth="1"/>
    <col min="9729" max="9729" width="30.7109375" customWidth="1"/>
    <col min="9730" max="9730" width="22.85546875" customWidth="1"/>
    <col min="9984" max="9984" width="10.140625" bestFit="1" customWidth="1"/>
    <col min="9985" max="9985" width="30.7109375" customWidth="1"/>
    <col min="9986" max="9986" width="22.85546875" customWidth="1"/>
    <col min="10240" max="10240" width="10.140625" bestFit="1" customWidth="1"/>
    <col min="10241" max="10241" width="30.7109375" customWidth="1"/>
    <col min="10242" max="10242" width="22.85546875" customWidth="1"/>
    <col min="10496" max="10496" width="10.140625" bestFit="1" customWidth="1"/>
    <col min="10497" max="10497" width="30.7109375" customWidth="1"/>
    <col min="10498" max="10498" width="22.85546875" customWidth="1"/>
    <col min="10752" max="10752" width="10.140625" bestFit="1" customWidth="1"/>
    <col min="10753" max="10753" width="30.7109375" customWidth="1"/>
    <col min="10754" max="10754" width="22.85546875" customWidth="1"/>
    <col min="11008" max="11008" width="10.140625" bestFit="1" customWidth="1"/>
    <col min="11009" max="11009" width="30.7109375" customWidth="1"/>
    <col min="11010" max="11010" width="22.85546875" customWidth="1"/>
    <col min="11264" max="11264" width="10.140625" bestFit="1" customWidth="1"/>
    <col min="11265" max="11265" width="30.7109375" customWidth="1"/>
    <col min="11266" max="11266" width="22.85546875" customWidth="1"/>
    <col min="11520" max="11520" width="10.140625" bestFit="1" customWidth="1"/>
    <col min="11521" max="11521" width="30.7109375" customWidth="1"/>
    <col min="11522" max="11522" width="22.85546875" customWidth="1"/>
    <col min="11776" max="11776" width="10.140625" bestFit="1" customWidth="1"/>
    <col min="11777" max="11777" width="30.7109375" customWidth="1"/>
    <col min="11778" max="11778" width="22.85546875" customWidth="1"/>
    <col min="12032" max="12032" width="10.140625" bestFit="1" customWidth="1"/>
    <col min="12033" max="12033" width="30.7109375" customWidth="1"/>
    <col min="12034" max="12034" width="22.85546875" customWidth="1"/>
    <col min="12288" max="12288" width="10.140625" bestFit="1" customWidth="1"/>
    <col min="12289" max="12289" width="30.7109375" customWidth="1"/>
    <col min="12290" max="12290" width="22.85546875" customWidth="1"/>
    <col min="12544" max="12544" width="10.140625" bestFit="1" customWidth="1"/>
    <col min="12545" max="12545" width="30.7109375" customWidth="1"/>
    <col min="12546" max="12546" width="22.85546875" customWidth="1"/>
    <col min="12800" max="12800" width="10.140625" bestFit="1" customWidth="1"/>
    <col min="12801" max="12801" width="30.7109375" customWidth="1"/>
    <col min="12802" max="12802" width="22.85546875" customWidth="1"/>
    <col min="13056" max="13056" width="10.140625" bestFit="1" customWidth="1"/>
    <col min="13057" max="13057" width="30.7109375" customWidth="1"/>
    <col min="13058" max="13058" width="22.85546875" customWidth="1"/>
    <col min="13312" max="13312" width="10.140625" bestFit="1" customWidth="1"/>
    <col min="13313" max="13313" width="30.7109375" customWidth="1"/>
    <col min="13314" max="13314" width="22.85546875" customWidth="1"/>
    <col min="13568" max="13568" width="10.140625" bestFit="1" customWidth="1"/>
    <col min="13569" max="13569" width="30.7109375" customWidth="1"/>
    <col min="13570" max="13570" width="22.85546875" customWidth="1"/>
    <col min="13824" max="13824" width="10.140625" bestFit="1" customWidth="1"/>
    <col min="13825" max="13825" width="30.7109375" customWidth="1"/>
    <col min="13826" max="13826" width="22.85546875" customWidth="1"/>
    <col min="14080" max="14080" width="10.140625" bestFit="1" customWidth="1"/>
    <col min="14081" max="14081" width="30.7109375" customWidth="1"/>
    <col min="14082" max="14082" width="22.85546875" customWidth="1"/>
    <col min="14336" max="14336" width="10.140625" bestFit="1" customWidth="1"/>
    <col min="14337" max="14337" width="30.7109375" customWidth="1"/>
    <col min="14338" max="14338" width="22.85546875" customWidth="1"/>
    <col min="14592" max="14592" width="10.140625" bestFit="1" customWidth="1"/>
    <col min="14593" max="14593" width="30.7109375" customWidth="1"/>
    <col min="14594" max="14594" width="22.85546875" customWidth="1"/>
    <col min="14848" max="14848" width="10.140625" bestFit="1" customWidth="1"/>
    <col min="14849" max="14849" width="30.7109375" customWidth="1"/>
    <col min="14850" max="14850" width="22.85546875" customWidth="1"/>
    <col min="15104" max="15104" width="10.140625" bestFit="1" customWidth="1"/>
    <col min="15105" max="15105" width="30.7109375" customWidth="1"/>
    <col min="15106" max="15106" width="22.85546875" customWidth="1"/>
    <col min="15360" max="15360" width="10.140625" bestFit="1" customWidth="1"/>
    <col min="15361" max="15361" width="30.7109375" customWidth="1"/>
    <col min="15362" max="15362" width="22.85546875" customWidth="1"/>
    <col min="15616" max="15616" width="10.140625" bestFit="1" customWidth="1"/>
    <col min="15617" max="15617" width="30.7109375" customWidth="1"/>
    <col min="15618" max="15618" width="22.85546875" customWidth="1"/>
    <col min="15872" max="15872" width="10.140625" bestFit="1" customWidth="1"/>
    <col min="15873" max="15873" width="30.7109375" customWidth="1"/>
    <col min="15874" max="15874" width="22.85546875" customWidth="1"/>
    <col min="16128" max="16128" width="10.140625" bestFit="1" customWidth="1"/>
    <col min="16129" max="16129" width="30.7109375" customWidth="1"/>
    <col min="16130" max="16130" width="22.85546875" customWidth="1"/>
  </cols>
  <sheetData>
    <row r="1" spans="1:9" ht="33" customHeight="1" thickBot="1" x14ac:dyDescent="0.25">
      <c r="A1" s="698" t="s">
        <v>115</v>
      </c>
      <c r="B1" s="699"/>
      <c r="C1" s="699"/>
      <c r="D1" s="699"/>
      <c r="E1" s="699"/>
    </row>
    <row r="2" spans="1:9" s="51" customFormat="1" ht="27" customHeight="1" x14ac:dyDescent="0.2">
      <c r="A2" s="220" t="s">
        <v>72</v>
      </c>
      <c r="B2" s="218" t="s">
        <v>75</v>
      </c>
      <c r="C2" s="218" t="s">
        <v>76</v>
      </c>
      <c r="D2" s="218" t="s">
        <v>80</v>
      </c>
      <c r="E2" s="219" t="s">
        <v>77</v>
      </c>
    </row>
    <row r="3" spans="1:9" ht="24.95" customHeight="1" x14ac:dyDescent="0.2">
      <c r="A3" s="221"/>
      <c r="B3" s="202"/>
      <c r="C3" s="202"/>
      <c r="D3" s="202"/>
      <c r="E3" s="202"/>
    </row>
    <row r="4" spans="1:9" ht="24.95" customHeight="1" x14ac:dyDescent="0.2">
      <c r="A4" s="221"/>
      <c r="B4" s="202"/>
      <c r="C4" s="202"/>
      <c r="D4" s="202"/>
      <c r="E4" s="202"/>
    </row>
    <row r="5" spans="1:9" ht="24.95" customHeight="1" x14ac:dyDescent="0.2">
      <c r="A5" s="221"/>
      <c r="B5" s="202"/>
      <c r="C5" s="202"/>
      <c r="D5" s="202"/>
      <c r="E5" s="202"/>
    </row>
    <row r="6" spans="1:9" ht="24.95" customHeight="1" x14ac:dyDescent="0.2">
      <c r="A6" s="221"/>
      <c r="B6" s="202"/>
      <c r="C6" s="202"/>
      <c r="D6" s="202"/>
      <c r="E6" s="202"/>
    </row>
    <row r="7" spans="1:9" ht="24.95" customHeight="1" x14ac:dyDescent="0.2">
      <c r="A7" s="221"/>
      <c r="B7" s="202"/>
      <c r="C7" s="202"/>
      <c r="D7" s="202"/>
      <c r="E7" s="202"/>
    </row>
    <row r="8" spans="1:9" ht="24.95" customHeight="1" x14ac:dyDescent="0.2">
      <c r="A8" s="221"/>
      <c r="B8" s="202"/>
      <c r="C8" s="202"/>
      <c r="D8" s="202"/>
      <c r="E8" s="202"/>
    </row>
    <row r="9" spans="1:9" ht="24.95" customHeight="1" x14ac:dyDescent="0.2">
      <c r="A9" s="221"/>
      <c r="B9" s="202"/>
      <c r="C9" s="202"/>
      <c r="D9" s="202"/>
      <c r="E9" s="202"/>
    </row>
    <row r="10" spans="1:9" ht="24.95" customHeight="1" x14ac:dyDescent="0.2">
      <c r="A10" s="221"/>
      <c r="B10" s="202"/>
      <c r="C10" s="202"/>
      <c r="D10" s="202"/>
      <c r="E10" s="202"/>
    </row>
    <row r="11" spans="1:9" ht="24.95" customHeight="1" x14ac:dyDescent="0.2">
      <c r="A11" s="221"/>
      <c r="B11" s="202"/>
      <c r="C11" s="202"/>
      <c r="D11" s="202"/>
      <c r="E11" s="202"/>
    </row>
    <row r="12" spans="1:9" ht="24.95" customHeight="1" x14ac:dyDescent="0.2">
      <c r="A12" s="221"/>
      <c r="B12" s="202"/>
      <c r="C12" s="202"/>
      <c r="D12" s="202"/>
      <c r="E12" s="202"/>
    </row>
    <row r="13" spans="1:9" ht="24.95" customHeight="1" x14ac:dyDescent="0.2">
      <c r="A13" s="221"/>
      <c r="B13" s="202"/>
      <c r="C13" s="202"/>
      <c r="D13" s="202"/>
      <c r="E13" s="202"/>
    </row>
    <row r="14" spans="1:9" ht="24.95" customHeight="1" x14ac:dyDescent="0.2">
      <c r="A14" s="221"/>
      <c r="B14" s="202"/>
      <c r="C14" s="202"/>
      <c r="D14" s="202"/>
      <c r="E14" s="202"/>
    </row>
    <row r="15" spans="1:9" ht="24.95" customHeight="1" x14ac:dyDescent="0.2">
      <c r="A15" s="221"/>
      <c r="B15" s="202"/>
      <c r="C15" s="202"/>
      <c r="D15" s="202"/>
      <c r="E15" s="202"/>
      <c r="I15" t="s">
        <v>152</v>
      </c>
    </row>
    <row r="16" spans="1:9" ht="24.95" customHeight="1" x14ac:dyDescent="0.2">
      <c r="A16" s="221"/>
      <c r="B16" s="202"/>
      <c r="C16" s="202"/>
      <c r="D16" s="202"/>
      <c r="E16" s="202"/>
    </row>
    <row r="17" spans="1:5" ht="24.95" customHeight="1" x14ac:dyDescent="0.2">
      <c r="A17" s="221"/>
      <c r="B17" s="202"/>
      <c r="C17" s="202"/>
      <c r="D17" s="202"/>
      <c r="E17" s="202"/>
    </row>
    <row r="18" spans="1:5" ht="24.95" customHeight="1" x14ac:dyDescent="0.2">
      <c r="A18" s="221"/>
      <c r="B18" s="202"/>
      <c r="C18" s="202"/>
      <c r="D18" s="202"/>
      <c r="E18" s="202"/>
    </row>
    <row r="19" spans="1:5" ht="24.95" customHeight="1" x14ac:dyDescent="0.2">
      <c r="A19" s="221"/>
      <c r="B19" s="202"/>
      <c r="C19" s="202"/>
      <c r="D19" s="202"/>
      <c r="E19" s="202"/>
    </row>
    <row r="20" spans="1:5" ht="24.95" customHeight="1" x14ac:dyDescent="0.2">
      <c r="A20" s="221"/>
      <c r="B20" s="202"/>
      <c r="C20" s="202"/>
      <c r="D20" s="202"/>
      <c r="E20" s="202"/>
    </row>
    <row r="21" spans="1:5" ht="24.95" customHeight="1" x14ac:dyDescent="0.2">
      <c r="A21" s="221"/>
      <c r="B21" s="202"/>
      <c r="C21" s="202"/>
      <c r="D21" s="202"/>
      <c r="E21" s="202"/>
    </row>
    <row r="22" spans="1:5" ht="24.95" customHeight="1" x14ac:dyDescent="0.2">
      <c r="A22" s="221"/>
      <c r="B22" s="202"/>
      <c r="C22" s="202"/>
      <c r="D22" s="202"/>
      <c r="E22" s="202"/>
    </row>
    <row r="23" spans="1:5" ht="24.95" customHeight="1" x14ac:dyDescent="0.2">
      <c r="A23" s="221"/>
      <c r="B23" s="202"/>
      <c r="C23" s="202"/>
      <c r="D23" s="202"/>
      <c r="E23" s="202"/>
    </row>
    <row r="24" spans="1:5" x14ac:dyDescent="0.2">
      <c r="A24" s="222"/>
      <c r="B24" s="201"/>
      <c r="C24" s="201"/>
      <c r="D24" s="201"/>
      <c r="E24" s="201"/>
    </row>
    <row r="25" spans="1:5" x14ac:dyDescent="0.2">
      <c r="A25" s="222"/>
      <c r="B25" s="201"/>
      <c r="C25" s="201"/>
      <c r="D25" s="201"/>
      <c r="E25" s="201"/>
    </row>
    <row r="26" spans="1:5" x14ac:dyDescent="0.2">
      <c r="A26" s="222"/>
      <c r="B26" s="201"/>
      <c r="C26" s="201"/>
      <c r="D26" s="201"/>
      <c r="E26" s="201"/>
    </row>
    <row r="27" spans="1:5" x14ac:dyDescent="0.2">
      <c r="A27" s="222"/>
      <c r="B27" s="201"/>
      <c r="C27" s="201"/>
      <c r="D27" s="201"/>
      <c r="E27" s="201"/>
    </row>
    <row r="28" spans="1:5" x14ac:dyDescent="0.2">
      <c r="A28" s="222"/>
      <c r="B28" s="201"/>
      <c r="C28" s="201"/>
      <c r="D28" s="201"/>
      <c r="E28" s="201"/>
    </row>
    <row r="29" spans="1:5" x14ac:dyDescent="0.2">
      <c r="A29" s="222"/>
      <c r="B29" s="201"/>
      <c r="C29" s="201"/>
      <c r="D29" s="201"/>
      <c r="E29" s="201"/>
    </row>
    <row r="30" spans="1:5" x14ac:dyDescent="0.2">
      <c r="A30" s="222"/>
      <c r="B30" s="201"/>
      <c r="C30" s="201"/>
      <c r="D30" s="201"/>
      <c r="E30" s="201"/>
    </row>
    <row r="31" spans="1:5" x14ac:dyDescent="0.2">
      <c r="A31" s="222"/>
      <c r="B31" s="201"/>
      <c r="C31" s="201"/>
      <c r="D31" s="201"/>
      <c r="E31" s="201"/>
    </row>
    <row r="32" spans="1:5" x14ac:dyDescent="0.2">
      <c r="A32" s="222"/>
      <c r="B32" s="201"/>
      <c r="C32" s="201"/>
      <c r="D32" s="201"/>
      <c r="E32" s="201"/>
    </row>
    <row r="33" spans="1:5" x14ac:dyDescent="0.2">
      <c r="A33" s="222"/>
      <c r="B33" s="201"/>
      <c r="C33" s="201"/>
      <c r="D33" s="201"/>
      <c r="E33" s="201"/>
    </row>
    <row r="34" spans="1:5" x14ac:dyDescent="0.2">
      <c r="A34" s="222"/>
      <c r="B34" s="201"/>
      <c r="C34" s="201"/>
      <c r="D34" s="201"/>
      <c r="E34" s="201"/>
    </row>
    <row r="35" spans="1:5" x14ac:dyDescent="0.2">
      <c r="A35" s="222"/>
      <c r="B35" s="201"/>
      <c r="C35" s="201"/>
      <c r="D35" s="201"/>
      <c r="E35" s="201"/>
    </row>
    <row r="36" spans="1:5" x14ac:dyDescent="0.2">
      <c r="A36" s="222"/>
      <c r="B36" s="201"/>
      <c r="C36" s="201"/>
      <c r="D36" s="201"/>
      <c r="E36" s="201"/>
    </row>
    <row r="37" spans="1:5" x14ac:dyDescent="0.2">
      <c r="A37" s="222"/>
      <c r="B37" s="201"/>
      <c r="C37" s="201"/>
      <c r="D37" s="201"/>
      <c r="E37" s="201"/>
    </row>
    <row r="38" spans="1:5" x14ac:dyDescent="0.2">
      <c r="A38" s="222"/>
      <c r="B38" s="201"/>
      <c r="C38" s="201"/>
      <c r="D38" s="201"/>
      <c r="E38" s="201"/>
    </row>
    <row r="39" spans="1:5" x14ac:dyDescent="0.2">
      <c r="A39" s="222"/>
      <c r="B39" s="201"/>
      <c r="C39" s="201"/>
      <c r="D39" s="201"/>
      <c r="E39" s="201"/>
    </row>
    <row r="40" spans="1:5" x14ac:dyDescent="0.2">
      <c r="A40" s="222"/>
      <c r="B40" s="201"/>
      <c r="C40" s="201"/>
      <c r="D40" s="201"/>
      <c r="E40" s="201"/>
    </row>
    <row r="41" spans="1:5" x14ac:dyDescent="0.2">
      <c r="A41" s="222"/>
      <c r="B41" s="201"/>
      <c r="C41" s="201"/>
      <c r="D41" s="201"/>
      <c r="E41" s="201"/>
    </row>
    <row r="42" spans="1:5" x14ac:dyDescent="0.2">
      <c r="A42" s="222"/>
      <c r="B42" s="201"/>
      <c r="C42" s="201"/>
      <c r="D42" s="201"/>
      <c r="E42" s="201"/>
    </row>
    <row r="43" spans="1:5" x14ac:dyDescent="0.2">
      <c r="A43" s="222"/>
      <c r="B43" s="201"/>
      <c r="C43" s="201"/>
      <c r="D43" s="201"/>
      <c r="E43" s="201"/>
    </row>
    <row r="44" spans="1:5" x14ac:dyDescent="0.2">
      <c r="A44" s="222"/>
      <c r="B44" s="201"/>
      <c r="C44" s="201"/>
      <c r="D44" s="201"/>
      <c r="E44" s="201"/>
    </row>
    <row r="45" spans="1:5" x14ac:dyDescent="0.2">
      <c r="A45" s="222"/>
      <c r="B45" s="201"/>
      <c r="C45" s="201"/>
      <c r="D45" s="201"/>
      <c r="E45" s="201"/>
    </row>
    <row r="46" spans="1:5" x14ac:dyDescent="0.2">
      <c r="A46" s="222"/>
      <c r="B46" s="201"/>
      <c r="C46" s="201"/>
      <c r="D46" s="201"/>
      <c r="E46" s="201"/>
    </row>
    <row r="47" spans="1:5" x14ac:dyDescent="0.2">
      <c r="A47" s="222"/>
      <c r="B47" s="201"/>
      <c r="C47" s="201"/>
      <c r="D47" s="201"/>
      <c r="E47" s="201"/>
    </row>
    <row r="48" spans="1:5" x14ac:dyDescent="0.2">
      <c r="A48" s="222"/>
      <c r="B48" s="201"/>
      <c r="C48" s="201"/>
      <c r="D48" s="201"/>
      <c r="E48" s="201"/>
    </row>
    <row r="49" spans="1:5" x14ac:dyDescent="0.2">
      <c r="A49" s="222"/>
      <c r="B49" s="201"/>
      <c r="C49" s="201"/>
      <c r="D49" s="201"/>
      <c r="E49" s="201"/>
    </row>
    <row r="50" spans="1:5" x14ac:dyDescent="0.2">
      <c r="A50" s="222"/>
      <c r="B50" s="201"/>
      <c r="C50" s="201"/>
      <c r="D50" s="201"/>
      <c r="E50" s="201"/>
    </row>
    <row r="51" spans="1:5" x14ac:dyDescent="0.2">
      <c r="A51" s="222"/>
      <c r="B51" s="201"/>
      <c r="C51" s="201"/>
      <c r="D51" s="201"/>
      <c r="E51" s="201"/>
    </row>
    <row r="52" spans="1:5" x14ac:dyDescent="0.2">
      <c r="A52" s="222"/>
      <c r="B52" s="201"/>
      <c r="C52" s="201"/>
      <c r="D52" s="201"/>
      <c r="E52" s="201"/>
    </row>
    <row r="53" spans="1:5" x14ac:dyDescent="0.2">
      <c r="A53" s="222"/>
      <c r="B53" s="201"/>
      <c r="C53" s="201"/>
      <c r="D53" s="201"/>
      <c r="E53" s="201"/>
    </row>
    <row r="54" spans="1:5" x14ac:dyDescent="0.2">
      <c r="A54" s="222"/>
      <c r="B54" s="201"/>
      <c r="C54" s="201"/>
      <c r="D54" s="201"/>
      <c r="E54" s="201"/>
    </row>
    <row r="55" spans="1:5" x14ac:dyDescent="0.2">
      <c r="A55" s="222"/>
      <c r="B55" s="201"/>
      <c r="C55" s="201"/>
      <c r="D55" s="201"/>
      <c r="E55" s="201"/>
    </row>
    <row r="56" spans="1:5" x14ac:dyDescent="0.2">
      <c r="A56" s="222"/>
      <c r="B56" s="201"/>
      <c r="C56" s="201"/>
      <c r="D56" s="201"/>
      <c r="E56" s="201"/>
    </row>
    <row r="57" spans="1:5" x14ac:dyDescent="0.2">
      <c r="A57" s="222"/>
      <c r="B57" s="201"/>
      <c r="C57" s="201"/>
      <c r="D57" s="201"/>
      <c r="E57" s="201"/>
    </row>
    <row r="58" spans="1:5" x14ac:dyDescent="0.2">
      <c r="A58" s="222"/>
      <c r="B58" s="201"/>
      <c r="C58" s="201"/>
      <c r="D58" s="201"/>
      <c r="E58" s="201"/>
    </row>
    <row r="59" spans="1:5" x14ac:dyDescent="0.2">
      <c r="A59" s="222"/>
      <c r="B59" s="201"/>
      <c r="C59" s="201"/>
      <c r="D59" s="201"/>
      <c r="E59" s="201"/>
    </row>
    <row r="60" spans="1:5" x14ac:dyDescent="0.2">
      <c r="A60" s="222"/>
      <c r="B60" s="201"/>
      <c r="C60" s="201"/>
      <c r="D60" s="201"/>
      <c r="E60" s="201"/>
    </row>
    <row r="61" spans="1:5" x14ac:dyDescent="0.2">
      <c r="A61" s="222"/>
      <c r="B61" s="201"/>
      <c r="C61" s="201"/>
      <c r="D61" s="201"/>
      <c r="E61" s="201"/>
    </row>
    <row r="62" spans="1:5" x14ac:dyDescent="0.2">
      <c r="A62" s="222"/>
      <c r="B62" s="201"/>
      <c r="C62" s="201"/>
      <c r="D62" s="201"/>
      <c r="E62" s="201"/>
    </row>
    <row r="63" spans="1:5" x14ac:dyDescent="0.2">
      <c r="A63" s="222"/>
      <c r="B63" s="201"/>
      <c r="C63" s="201"/>
      <c r="D63" s="201"/>
      <c r="E63" s="201"/>
    </row>
    <row r="64" spans="1:5" x14ac:dyDescent="0.2">
      <c r="A64" s="222"/>
      <c r="B64" s="201"/>
      <c r="C64" s="201"/>
      <c r="D64" s="201"/>
      <c r="E64" s="201"/>
    </row>
    <row r="65" spans="1:5" x14ac:dyDescent="0.2">
      <c r="A65" s="222"/>
      <c r="B65" s="201"/>
      <c r="C65" s="201"/>
      <c r="D65" s="201"/>
      <c r="E65" s="201"/>
    </row>
    <row r="66" spans="1:5" x14ac:dyDescent="0.2">
      <c r="A66" s="222"/>
      <c r="B66" s="201"/>
      <c r="C66" s="201"/>
      <c r="D66" s="201"/>
      <c r="E66" s="201"/>
    </row>
    <row r="67" spans="1:5" x14ac:dyDescent="0.2">
      <c r="A67" s="222"/>
      <c r="B67" s="201"/>
      <c r="C67" s="201"/>
      <c r="D67" s="201"/>
      <c r="E67" s="201"/>
    </row>
    <row r="68" spans="1:5" x14ac:dyDescent="0.2">
      <c r="A68" s="222"/>
      <c r="B68" s="201"/>
      <c r="C68" s="201"/>
      <c r="D68" s="201"/>
      <c r="E68" s="201"/>
    </row>
    <row r="69" spans="1:5" x14ac:dyDescent="0.2">
      <c r="A69" s="222"/>
      <c r="B69" s="201"/>
      <c r="C69" s="201"/>
      <c r="D69" s="201"/>
      <c r="E69" s="201"/>
    </row>
    <row r="70" spans="1:5" x14ac:dyDescent="0.2">
      <c r="A70" s="222"/>
      <c r="B70" s="201"/>
      <c r="C70" s="201"/>
      <c r="D70" s="201"/>
      <c r="E70" s="201"/>
    </row>
    <row r="71" spans="1:5" x14ac:dyDescent="0.2">
      <c r="A71" s="222"/>
      <c r="B71" s="201"/>
      <c r="C71" s="201"/>
      <c r="D71" s="201"/>
      <c r="E71" s="201"/>
    </row>
    <row r="72" spans="1:5" x14ac:dyDescent="0.2">
      <c r="A72" s="222"/>
      <c r="B72" s="201"/>
      <c r="C72" s="201"/>
      <c r="D72" s="201"/>
      <c r="E72" s="201"/>
    </row>
    <row r="73" spans="1:5" x14ac:dyDescent="0.2">
      <c r="A73" s="222"/>
      <c r="B73" s="201"/>
      <c r="C73" s="201"/>
      <c r="D73" s="201"/>
      <c r="E73" s="201"/>
    </row>
    <row r="74" spans="1:5" x14ac:dyDescent="0.2">
      <c r="A74" s="222"/>
      <c r="B74" s="201"/>
      <c r="C74" s="201"/>
      <c r="D74" s="201"/>
      <c r="E74" s="201"/>
    </row>
    <row r="75" spans="1:5" x14ac:dyDescent="0.2">
      <c r="A75" s="222"/>
      <c r="B75" s="201"/>
      <c r="C75" s="201"/>
      <c r="D75" s="201"/>
      <c r="E75" s="201"/>
    </row>
    <row r="76" spans="1:5" x14ac:dyDescent="0.2">
      <c r="A76" s="222"/>
      <c r="B76" s="201"/>
      <c r="C76" s="201"/>
      <c r="D76" s="201"/>
      <c r="E76" s="201"/>
    </row>
    <row r="77" spans="1:5" x14ac:dyDescent="0.2">
      <c r="A77" s="222"/>
      <c r="B77" s="201"/>
      <c r="C77" s="201"/>
      <c r="D77" s="201"/>
      <c r="E77" s="201"/>
    </row>
    <row r="78" spans="1:5" x14ac:dyDescent="0.2">
      <c r="A78" s="222"/>
      <c r="B78" s="201"/>
      <c r="C78" s="201"/>
      <c r="D78" s="201"/>
      <c r="E78" s="201"/>
    </row>
    <row r="79" spans="1:5" x14ac:dyDescent="0.2">
      <c r="A79" s="222"/>
      <c r="B79" s="201"/>
      <c r="C79" s="201"/>
      <c r="D79" s="201"/>
      <c r="E79" s="201"/>
    </row>
    <row r="80" spans="1:5" x14ac:dyDescent="0.2">
      <c r="A80" s="222"/>
      <c r="B80" s="201"/>
      <c r="C80" s="201"/>
      <c r="D80" s="201"/>
      <c r="E80" s="201"/>
    </row>
    <row r="81" spans="1:5" x14ac:dyDescent="0.2">
      <c r="A81" s="222"/>
      <c r="B81" s="201"/>
      <c r="C81" s="201"/>
      <c r="D81" s="201"/>
      <c r="E81" s="201"/>
    </row>
    <row r="82" spans="1:5" x14ac:dyDescent="0.2">
      <c r="A82" s="222"/>
      <c r="B82" s="201"/>
      <c r="C82" s="201"/>
      <c r="D82" s="201"/>
      <c r="E82" s="201"/>
    </row>
    <row r="83" spans="1:5" x14ac:dyDescent="0.2">
      <c r="A83" s="222"/>
      <c r="B83" s="201"/>
      <c r="C83" s="201"/>
      <c r="D83" s="201"/>
      <c r="E83" s="201"/>
    </row>
    <row r="84" spans="1:5" x14ac:dyDescent="0.2">
      <c r="A84" s="222"/>
      <c r="B84" s="201"/>
      <c r="C84" s="201"/>
      <c r="D84" s="201"/>
      <c r="E84" s="201"/>
    </row>
    <row r="85" spans="1:5" x14ac:dyDescent="0.2">
      <c r="A85" s="222"/>
      <c r="B85" s="201"/>
      <c r="C85" s="201"/>
      <c r="D85" s="201"/>
      <c r="E85" s="201"/>
    </row>
    <row r="86" spans="1:5" x14ac:dyDescent="0.2">
      <c r="A86" s="222"/>
      <c r="B86" s="201"/>
      <c r="C86" s="201"/>
      <c r="D86" s="201"/>
      <c r="E86" s="201"/>
    </row>
    <row r="87" spans="1:5" x14ac:dyDescent="0.2">
      <c r="A87" s="222"/>
      <c r="B87" s="201"/>
      <c r="C87" s="201"/>
      <c r="D87" s="201"/>
      <c r="E87" s="201"/>
    </row>
    <row r="88" spans="1:5" x14ac:dyDescent="0.2">
      <c r="A88" s="222"/>
      <c r="B88" s="201"/>
      <c r="C88" s="201"/>
      <c r="D88" s="201"/>
      <c r="E88" s="201"/>
    </row>
    <row r="89" spans="1:5" x14ac:dyDescent="0.2">
      <c r="A89" s="222"/>
      <c r="B89" s="201"/>
      <c r="C89" s="201"/>
      <c r="D89" s="201"/>
      <c r="E89" s="201"/>
    </row>
    <row r="90" spans="1:5" x14ac:dyDescent="0.2">
      <c r="A90" s="222"/>
      <c r="B90" s="201"/>
      <c r="C90" s="201"/>
      <c r="D90" s="201"/>
      <c r="E90" s="201"/>
    </row>
    <row r="91" spans="1:5" x14ac:dyDescent="0.2">
      <c r="A91" s="222"/>
      <c r="B91" s="201"/>
      <c r="C91" s="201"/>
      <c r="D91" s="201"/>
      <c r="E91" s="201"/>
    </row>
    <row r="92" spans="1:5" x14ac:dyDescent="0.2">
      <c r="A92" s="222"/>
      <c r="B92" s="201"/>
      <c r="C92" s="201"/>
      <c r="D92" s="201"/>
      <c r="E92" s="201"/>
    </row>
    <row r="93" spans="1:5" x14ac:dyDescent="0.2">
      <c r="A93" s="222"/>
      <c r="B93" s="201"/>
      <c r="C93" s="201"/>
      <c r="D93" s="201"/>
      <c r="E93" s="201"/>
    </row>
    <row r="94" spans="1:5" x14ac:dyDescent="0.2">
      <c r="A94" s="222"/>
      <c r="B94" s="201"/>
      <c r="C94" s="201"/>
      <c r="D94" s="201"/>
      <c r="E94" s="201"/>
    </row>
    <row r="95" spans="1:5" x14ac:dyDescent="0.2">
      <c r="A95" s="222"/>
      <c r="B95" s="201"/>
      <c r="C95" s="201"/>
      <c r="D95" s="201"/>
      <c r="E95" s="201"/>
    </row>
    <row r="96" spans="1:5" x14ac:dyDescent="0.2">
      <c r="A96" s="222"/>
      <c r="B96" s="201"/>
      <c r="C96" s="201"/>
      <c r="D96" s="201"/>
      <c r="E96" s="201"/>
    </row>
    <row r="97" spans="1:5" x14ac:dyDescent="0.2">
      <c r="A97" s="222"/>
      <c r="B97" s="201"/>
      <c r="C97" s="201"/>
      <c r="D97" s="201"/>
      <c r="E97" s="201"/>
    </row>
    <row r="98" spans="1:5" x14ac:dyDescent="0.2">
      <c r="A98" s="222"/>
      <c r="B98" s="201"/>
      <c r="C98" s="201"/>
      <c r="D98" s="201"/>
      <c r="E98" s="201"/>
    </row>
    <row r="99" spans="1:5" x14ac:dyDescent="0.2">
      <c r="A99" s="222"/>
      <c r="B99" s="201"/>
      <c r="C99" s="201"/>
      <c r="D99" s="201"/>
      <c r="E99" s="201"/>
    </row>
    <row r="100" spans="1:5" x14ac:dyDescent="0.2">
      <c r="A100" s="222"/>
      <c r="B100" s="201"/>
      <c r="C100" s="201"/>
      <c r="D100" s="201"/>
      <c r="E100" s="201"/>
    </row>
    <row r="101" spans="1:5" x14ac:dyDescent="0.2">
      <c r="A101" s="222"/>
      <c r="B101" s="201"/>
      <c r="C101" s="201"/>
      <c r="D101" s="201"/>
      <c r="E101" s="201"/>
    </row>
    <row r="102" spans="1:5" x14ac:dyDescent="0.2">
      <c r="A102" s="222"/>
      <c r="B102" s="201"/>
      <c r="C102" s="201"/>
      <c r="D102" s="201"/>
      <c r="E102" s="201"/>
    </row>
    <row r="103" spans="1:5" x14ac:dyDescent="0.2">
      <c r="A103" s="222"/>
      <c r="B103" s="201"/>
      <c r="C103" s="201"/>
      <c r="D103" s="201"/>
      <c r="E103" s="201"/>
    </row>
    <row r="104" spans="1:5" x14ac:dyDescent="0.2">
      <c r="A104" s="222"/>
      <c r="B104" s="201"/>
      <c r="C104" s="201"/>
      <c r="D104" s="201"/>
      <c r="E104" s="201"/>
    </row>
    <row r="105" spans="1:5" x14ac:dyDescent="0.2">
      <c r="A105" s="222"/>
      <c r="B105" s="201"/>
      <c r="C105" s="201"/>
      <c r="D105" s="201"/>
      <c r="E105" s="201"/>
    </row>
    <row r="106" spans="1:5" x14ac:dyDescent="0.2">
      <c r="A106" s="222"/>
      <c r="B106" s="201"/>
      <c r="C106" s="201"/>
      <c r="D106" s="201"/>
      <c r="E106" s="201"/>
    </row>
    <row r="107" spans="1:5" x14ac:dyDescent="0.2">
      <c r="A107" s="222"/>
      <c r="B107" s="201"/>
      <c r="C107" s="201"/>
      <c r="D107" s="201"/>
      <c r="E107" s="201"/>
    </row>
    <row r="108" spans="1:5" x14ac:dyDescent="0.2">
      <c r="A108" s="222"/>
      <c r="B108" s="201"/>
      <c r="C108" s="201"/>
      <c r="D108" s="201"/>
      <c r="E108" s="201"/>
    </row>
    <row r="109" spans="1:5" x14ac:dyDescent="0.2">
      <c r="A109" s="222"/>
      <c r="B109" s="201"/>
      <c r="C109" s="201"/>
      <c r="D109" s="201"/>
      <c r="E109" s="201"/>
    </row>
    <row r="110" spans="1:5" x14ac:dyDescent="0.2">
      <c r="A110" s="222"/>
      <c r="B110" s="201"/>
      <c r="C110" s="201"/>
      <c r="D110" s="201"/>
      <c r="E110" s="201"/>
    </row>
    <row r="111" spans="1:5" x14ac:dyDescent="0.2">
      <c r="A111" s="222"/>
      <c r="B111" s="201"/>
      <c r="C111" s="201"/>
      <c r="D111" s="201"/>
      <c r="E111" s="201"/>
    </row>
    <row r="112" spans="1:5" x14ac:dyDescent="0.2">
      <c r="A112" s="222"/>
      <c r="B112" s="201"/>
      <c r="C112" s="201"/>
      <c r="D112" s="201"/>
      <c r="E112" s="201"/>
    </row>
    <row r="113" spans="1:5" x14ac:dyDescent="0.2">
      <c r="A113" s="222"/>
      <c r="B113" s="201"/>
      <c r="C113" s="201"/>
      <c r="D113" s="201"/>
      <c r="E113" s="201"/>
    </row>
    <row r="114" spans="1:5" x14ac:dyDescent="0.2">
      <c r="A114" s="222"/>
      <c r="B114" s="201"/>
      <c r="C114" s="201"/>
      <c r="D114" s="201"/>
      <c r="E114" s="201"/>
    </row>
    <row r="115" spans="1:5" x14ac:dyDescent="0.2">
      <c r="A115" s="222"/>
      <c r="B115" s="201"/>
      <c r="C115" s="201"/>
      <c r="D115" s="201"/>
      <c r="E115" s="201"/>
    </row>
    <row r="116" spans="1:5" x14ac:dyDescent="0.2">
      <c r="A116" s="222"/>
      <c r="B116" s="201"/>
      <c r="C116" s="201"/>
      <c r="D116" s="201"/>
      <c r="E116" s="201"/>
    </row>
    <row r="117" spans="1:5" x14ac:dyDescent="0.2">
      <c r="A117" s="222"/>
      <c r="B117" s="201"/>
      <c r="C117" s="201"/>
      <c r="D117" s="201"/>
      <c r="E117" s="201"/>
    </row>
    <row r="118" spans="1:5" x14ac:dyDescent="0.2">
      <c r="A118" s="222"/>
      <c r="B118" s="201"/>
      <c r="C118" s="201"/>
      <c r="D118" s="201"/>
      <c r="E118" s="201"/>
    </row>
    <row r="119" spans="1:5" x14ac:dyDescent="0.2">
      <c r="A119" s="222"/>
      <c r="B119" s="201"/>
      <c r="C119" s="201"/>
      <c r="D119" s="201"/>
      <c r="E119" s="201"/>
    </row>
    <row r="120" spans="1:5" x14ac:dyDescent="0.2">
      <c r="A120" s="222"/>
      <c r="B120" s="201"/>
      <c r="C120" s="201"/>
      <c r="D120" s="201"/>
      <c r="E120" s="201"/>
    </row>
    <row r="121" spans="1:5" x14ac:dyDescent="0.2">
      <c r="A121" s="222"/>
      <c r="B121" s="201"/>
      <c r="C121" s="201"/>
      <c r="D121" s="201"/>
      <c r="E121" s="201"/>
    </row>
    <row r="122" spans="1:5" x14ac:dyDescent="0.2">
      <c r="A122" s="222"/>
      <c r="B122" s="201"/>
      <c r="C122" s="201"/>
      <c r="D122" s="201"/>
      <c r="E122" s="201"/>
    </row>
    <row r="123" spans="1:5" x14ac:dyDescent="0.2">
      <c r="A123" s="222"/>
      <c r="B123" s="201"/>
      <c r="C123" s="201"/>
      <c r="D123" s="201"/>
      <c r="E123" s="201"/>
    </row>
    <row r="124" spans="1:5" x14ac:dyDescent="0.2">
      <c r="A124" s="222"/>
      <c r="B124" s="201"/>
      <c r="C124" s="201"/>
      <c r="D124" s="201"/>
      <c r="E124" s="201"/>
    </row>
    <row r="125" spans="1:5" x14ac:dyDescent="0.2">
      <c r="A125" s="222"/>
      <c r="B125" s="201"/>
      <c r="C125" s="201"/>
      <c r="D125" s="201"/>
      <c r="E125" s="201"/>
    </row>
    <row r="126" spans="1:5" x14ac:dyDescent="0.2">
      <c r="A126" s="222"/>
      <c r="B126" s="201"/>
      <c r="C126" s="201"/>
      <c r="D126" s="201"/>
      <c r="E126" s="201"/>
    </row>
    <row r="127" spans="1:5" x14ac:dyDescent="0.2">
      <c r="A127" s="222"/>
      <c r="B127" s="201"/>
      <c r="C127" s="201"/>
      <c r="D127" s="201"/>
      <c r="E127" s="201"/>
    </row>
    <row r="128" spans="1:5" x14ac:dyDescent="0.2">
      <c r="A128" s="222"/>
      <c r="B128" s="201"/>
      <c r="C128" s="201"/>
      <c r="D128" s="201"/>
      <c r="E128" s="201"/>
    </row>
    <row r="129" spans="1:5" x14ac:dyDescent="0.2">
      <c r="A129" s="222"/>
      <c r="B129" s="201"/>
      <c r="C129" s="201"/>
      <c r="D129" s="201"/>
      <c r="E129" s="201"/>
    </row>
    <row r="130" spans="1:5" x14ac:dyDescent="0.2">
      <c r="A130" s="222"/>
      <c r="B130" s="201"/>
      <c r="C130" s="201"/>
      <c r="D130" s="201"/>
      <c r="E130" s="201"/>
    </row>
    <row r="131" spans="1:5" x14ac:dyDescent="0.2">
      <c r="A131" s="222"/>
      <c r="B131" s="201"/>
      <c r="C131" s="201"/>
      <c r="D131" s="201"/>
      <c r="E131" s="201"/>
    </row>
    <row r="132" spans="1:5" x14ac:dyDescent="0.2">
      <c r="A132" s="222"/>
      <c r="B132" s="201"/>
      <c r="C132" s="201"/>
      <c r="D132" s="201"/>
      <c r="E132" s="201"/>
    </row>
    <row r="133" spans="1:5" x14ac:dyDescent="0.2">
      <c r="A133" s="222"/>
      <c r="B133" s="201"/>
      <c r="C133" s="201"/>
      <c r="D133" s="201"/>
      <c r="E133" s="201"/>
    </row>
    <row r="134" spans="1:5" x14ac:dyDescent="0.2">
      <c r="A134" s="222"/>
      <c r="B134" s="201"/>
      <c r="C134" s="201"/>
      <c r="D134" s="201"/>
      <c r="E134" s="201"/>
    </row>
    <row r="135" spans="1:5" x14ac:dyDescent="0.2">
      <c r="A135" s="222"/>
      <c r="B135" s="201"/>
      <c r="C135" s="201"/>
      <c r="D135" s="201"/>
      <c r="E135" s="201"/>
    </row>
    <row r="136" spans="1:5" x14ac:dyDescent="0.2">
      <c r="A136" s="222"/>
      <c r="B136" s="201"/>
      <c r="C136" s="201"/>
      <c r="D136" s="201"/>
      <c r="E136" s="201"/>
    </row>
    <row r="137" spans="1:5" x14ac:dyDescent="0.2">
      <c r="A137" s="222"/>
      <c r="B137" s="201"/>
      <c r="C137" s="201"/>
      <c r="D137" s="201"/>
      <c r="E137" s="201"/>
    </row>
    <row r="138" spans="1:5" x14ac:dyDescent="0.2">
      <c r="A138" s="222"/>
      <c r="B138" s="201"/>
      <c r="C138" s="201"/>
      <c r="D138" s="201"/>
      <c r="E138" s="201"/>
    </row>
    <row r="139" spans="1:5" x14ac:dyDescent="0.2">
      <c r="A139" s="222"/>
      <c r="B139" s="201"/>
      <c r="C139" s="201"/>
      <c r="D139" s="201"/>
      <c r="E139" s="201"/>
    </row>
    <row r="140" spans="1:5" x14ac:dyDescent="0.2">
      <c r="A140" s="222"/>
      <c r="B140" s="201"/>
      <c r="C140" s="201"/>
      <c r="D140" s="201"/>
      <c r="E140" s="201"/>
    </row>
    <row r="141" spans="1:5" x14ac:dyDescent="0.2">
      <c r="A141" s="222"/>
      <c r="B141" s="201"/>
      <c r="C141" s="201"/>
      <c r="D141" s="201"/>
      <c r="E141" s="201"/>
    </row>
    <row r="142" spans="1:5" x14ac:dyDescent="0.2">
      <c r="A142" s="222"/>
      <c r="B142" s="201"/>
      <c r="C142" s="201"/>
      <c r="D142" s="201"/>
      <c r="E142" s="201"/>
    </row>
    <row r="143" spans="1:5" x14ac:dyDescent="0.2">
      <c r="A143" s="222"/>
      <c r="B143" s="201"/>
      <c r="C143" s="201"/>
      <c r="D143" s="201"/>
      <c r="E143" s="201"/>
    </row>
    <row r="144" spans="1:5" x14ac:dyDescent="0.2">
      <c r="A144" s="222"/>
      <c r="B144" s="201"/>
      <c r="C144" s="201"/>
      <c r="D144" s="201"/>
      <c r="E144" s="201"/>
    </row>
    <row r="145" spans="1:5" x14ac:dyDescent="0.2">
      <c r="A145" s="222"/>
      <c r="B145" s="201"/>
      <c r="C145" s="201"/>
      <c r="D145" s="201"/>
      <c r="E145" s="201"/>
    </row>
    <row r="146" spans="1:5" x14ac:dyDescent="0.2">
      <c r="A146" s="222"/>
      <c r="B146" s="201"/>
      <c r="C146" s="201"/>
      <c r="D146" s="201"/>
      <c r="E146" s="201"/>
    </row>
    <row r="147" spans="1:5" x14ac:dyDescent="0.2">
      <c r="A147" s="222"/>
      <c r="B147" s="201"/>
      <c r="C147" s="201"/>
      <c r="D147" s="201"/>
      <c r="E147" s="201"/>
    </row>
    <row r="148" spans="1:5" x14ac:dyDescent="0.2">
      <c r="A148" s="222"/>
      <c r="B148" s="201"/>
      <c r="C148" s="201"/>
      <c r="D148" s="201"/>
      <c r="E148" s="201"/>
    </row>
    <row r="149" spans="1:5" x14ac:dyDescent="0.2">
      <c r="A149" s="222"/>
      <c r="B149" s="201"/>
      <c r="C149" s="201"/>
      <c r="D149" s="201"/>
      <c r="E149" s="201"/>
    </row>
    <row r="150" spans="1:5" x14ac:dyDescent="0.2">
      <c r="A150" s="222"/>
      <c r="B150" s="201"/>
      <c r="C150" s="201"/>
      <c r="D150" s="201"/>
      <c r="E150" s="201"/>
    </row>
    <row r="151" spans="1:5" x14ac:dyDescent="0.2">
      <c r="A151" s="222"/>
      <c r="B151" s="201"/>
      <c r="C151" s="201"/>
      <c r="D151" s="201"/>
      <c r="E151" s="201"/>
    </row>
    <row r="152" spans="1:5" x14ac:dyDescent="0.2">
      <c r="A152" s="222"/>
      <c r="B152" s="201"/>
      <c r="C152" s="201"/>
      <c r="D152" s="201"/>
      <c r="E152" s="201"/>
    </row>
    <row r="153" spans="1:5" x14ac:dyDescent="0.2">
      <c r="A153" s="222"/>
      <c r="B153" s="201"/>
      <c r="C153" s="201"/>
      <c r="D153" s="201"/>
      <c r="E153" s="201"/>
    </row>
    <row r="154" spans="1:5" x14ac:dyDescent="0.2">
      <c r="A154" s="222"/>
      <c r="B154" s="201"/>
      <c r="C154" s="201"/>
      <c r="D154" s="201"/>
      <c r="E154" s="201"/>
    </row>
    <row r="155" spans="1:5" x14ac:dyDescent="0.2">
      <c r="A155" s="222"/>
      <c r="B155" s="201"/>
      <c r="C155" s="201"/>
      <c r="D155" s="201"/>
      <c r="E155" s="201"/>
    </row>
    <row r="156" spans="1:5" x14ac:dyDescent="0.2">
      <c r="A156" s="222"/>
      <c r="B156" s="201"/>
      <c r="C156" s="201"/>
      <c r="D156" s="201"/>
      <c r="E156" s="201"/>
    </row>
    <row r="157" spans="1:5" x14ac:dyDescent="0.2">
      <c r="A157" s="222"/>
      <c r="B157" s="201"/>
      <c r="C157" s="201"/>
      <c r="D157" s="201"/>
      <c r="E157" s="201"/>
    </row>
    <row r="158" spans="1:5" x14ac:dyDescent="0.2">
      <c r="A158" s="222"/>
      <c r="B158" s="201"/>
      <c r="C158" s="201"/>
      <c r="D158" s="201"/>
      <c r="E158" s="201"/>
    </row>
    <row r="159" spans="1:5" x14ac:dyDescent="0.2">
      <c r="A159" s="222"/>
      <c r="B159" s="201"/>
      <c r="C159" s="201"/>
      <c r="D159" s="201"/>
      <c r="E159" s="201"/>
    </row>
    <row r="160" spans="1:5" x14ac:dyDescent="0.2">
      <c r="A160" s="222"/>
      <c r="B160" s="201"/>
      <c r="C160" s="201"/>
      <c r="D160" s="201"/>
      <c r="E160" s="201"/>
    </row>
    <row r="161" spans="1:5" x14ac:dyDescent="0.2">
      <c r="A161" s="222"/>
      <c r="B161" s="201"/>
      <c r="C161" s="201"/>
      <c r="D161" s="201"/>
      <c r="E161" s="201"/>
    </row>
    <row r="162" spans="1:5" x14ac:dyDescent="0.2">
      <c r="A162" s="222"/>
      <c r="B162" s="201"/>
      <c r="C162" s="201"/>
      <c r="D162" s="201"/>
      <c r="E162" s="201"/>
    </row>
    <row r="163" spans="1:5" x14ac:dyDescent="0.2">
      <c r="A163" s="222"/>
      <c r="B163" s="201"/>
      <c r="C163" s="201"/>
      <c r="D163" s="201"/>
      <c r="E163" s="201"/>
    </row>
    <row r="164" spans="1:5" x14ac:dyDescent="0.2">
      <c r="A164" s="222"/>
      <c r="B164" s="201"/>
      <c r="C164" s="201"/>
      <c r="D164" s="201"/>
      <c r="E164" s="201"/>
    </row>
    <row r="165" spans="1:5" x14ac:dyDescent="0.2">
      <c r="A165" s="222"/>
      <c r="B165" s="201"/>
      <c r="C165" s="201"/>
      <c r="D165" s="201"/>
      <c r="E165" s="201"/>
    </row>
    <row r="166" spans="1:5" x14ac:dyDescent="0.2">
      <c r="A166" s="222"/>
      <c r="B166" s="201"/>
      <c r="C166" s="201"/>
      <c r="D166" s="201"/>
      <c r="E166" s="201"/>
    </row>
    <row r="167" spans="1:5" x14ac:dyDescent="0.2">
      <c r="A167" s="222"/>
      <c r="B167" s="201"/>
      <c r="C167" s="201"/>
      <c r="D167" s="201"/>
      <c r="E167" s="201"/>
    </row>
    <row r="168" spans="1:5" x14ac:dyDescent="0.2">
      <c r="A168" s="222"/>
      <c r="B168" s="201"/>
      <c r="C168" s="201"/>
      <c r="D168" s="201"/>
      <c r="E168" s="201"/>
    </row>
    <row r="169" spans="1:5" x14ac:dyDescent="0.2">
      <c r="A169" s="222"/>
      <c r="B169" s="201"/>
      <c r="C169" s="201"/>
      <c r="D169" s="201"/>
      <c r="E169" s="201"/>
    </row>
    <row r="170" spans="1:5" x14ac:dyDescent="0.2">
      <c r="A170" s="222"/>
      <c r="B170" s="201"/>
      <c r="C170" s="201"/>
      <c r="D170" s="201"/>
      <c r="E170" s="201"/>
    </row>
    <row r="171" spans="1:5" x14ac:dyDescent="0.2">
      <c r="A171" s="222"/>
      <c r="B171" s="201"/>
      <c r="C171" s="201"/>
      <c r="D171" s="201"/>
      <c r="E171" s="201"/>
    </row>
    <row r="172" spans="1:5" x14ac:dyDescent="0.2">
      <c r="A172" s="222"/>
      <c r="B172" s="201"/>
      <c r="C172" s="201"/>
      <c r="D172" s="201"/>
      <c r="E172" s="201"/>
    </row>
    <row r="173" spans="1:5" x14ac:dyDescent="0.2">
      <c r="A173" s="222"/>
      <c r="B173" s="201"/>
      <c r="C173" s="201"/>
      <c r="D173" s="201"/>
      <c r="E173" s="201"/>
    </row>
    <row r="174" spans="1:5" x14ac:dyDescent="0.2">
      <c r="A174" s="222"/>
      <c r="B174" s="201"/>
      <c r="C174" s="201"/>
      <c r="D174" s="201"/>
      <c r="E174" s="201"/>
    </row>
    <row r="175" spans="1:5" x14ac:dyDescent="0.2">
      <c r="A175" s="222"/>
      <c r="B175" s="201"/>
      <c r="C175" s="201"/>
      <c r="D175" s="201"/>
      <c r="E175" s="201"/>
    </row>
    <row r="176" spans="1:5" x14ac:dyDescent="0.2">
      <c r="A176" s="222"/>
      <c r="B176" s="201"/>
      <c r="C176" s="201"/>
      <c r="D176" s="201"/>
      <c r="E176" s="201"/>
    </row>
    <row r="177" spans="1:5" x14ac:dyDescent="0.2">
      <c r="A177" s="222"/>
      <c r="B177" s="201"/>
      <c r="C177" s="201"/>
      <c r="D177" s="201"/>
      <c r="E177" s="201"/>
    </row>
    <row r="178" spans="1:5" x14ac:dyDescent="0.2">
      <c r="A178" s="222"/>
      <c r="B178" s="201"/>
      <c r="C178" s="201"/>
      <c r="D178" s="201"/>
      <c r="E178" s="201"/>
    </row>
    <row r="179" spans="1:5" x14ac:dyDescent="0.2">
      <c r="A179" s="222"/>
      <c r="B179" s="201"/>
      <c r="C179" s="201"/>
      <c r="D179" s="201"/>
      <c r="E179" s="201"/>
    </row>
    <row r="180" spans="1:5" x14ac:dyDescent="0.2">
      <c r="A180" s="222"/>
      <c r="B180" s="201"/>
      <c r="C180" s="201"/>
      <c r="D180" s="201"/>
      <c r="E180" s="201"/>
    </row>
    <row r="181" spans="1:5" x14ac:dyDescent="0.2">
      <c r="A181" s="222"/>
      <c r="B181" s="201"/>
      <c r="C181" s="201"/>
      <c r="D181" s="201"/>
      <c r="E181" s="201"/>
    </row>
    <row r="182" spans="1:5" x14ac:dyDescent="0.2">
      <c r="A182" s="222"/>
      <c r="B182" s="201"/>
      <c r="C182" s="201"/>
      <c r="D182" s="201"/>
      <c r="E182" s="201"/>
    </row>
    <row r="183" spans="1:5" x14ac:dyDescent="0.2">
      <c r="A183" s="222"/>
      <c r="B183" s="201"/>
      <c r="C183" s="201"/>
      <c r="D183" s="201"/>
      <c r="E183" s="201"/>
    </row>
    <row r="184" spans="1:5" x14ac:dyDescent="0.2">
      <c r="A184" s="222"/>
      <c r="B184" s="201"/>
      <c r="C184" s="201"/>
      <c r="D184" s="201"/>
      <c r="E184" s="201"/>
    </row>
    <row r="185" spans="1:5" x14ac:dyDescent="0.2">
      <c r="A185" s="222"/>
      <c r="B185" s="201"/>
      <c r="C185" s="201"/>
      <c r="D185" s="201"/>
      <c r="E185" s="201"/>
    </row>
    <row r="186" spans="1:5" x14ac:dyDescent="0.2">
      <c r="A186" s="222"/>
      <c r="B186" s="201"/>
      <c r="C186" s="201"/>
      <c r="D186" s="201"/>
      <c r="E186" s="201"/>
    </row>
    <row r="187" spans="1:5" x14ac:dyDescent="0.2">
      <c r="A187" s="222"/>
      <c r="B187" s="201"/>
      <c r="C187" s="201"/>
      <c r="D187" s="201"/>
      <c r="E187" s="201"/>
    </row>
    <row r="188" spans="1:5" x14ac:dyDescent="0.2">
      <c r="A188" s="222"/>
      <c r="B188" s="201"/>
      <c r="C188" s="201"/>
      <c r="D188" s="201"/>
      <c r="E188" s="201"/>
    </row>
    <row r="189" spans="1:5" x14ac:dyDescent="0.2">
      <c r="A189" s="222"/>
      <c r="B189" s="201"/>
      <c r="C189" s="201"/>
      <c r="D189" s="201"/>
      <c r="E189" s="201"/>
    </row>
    <row r="190" spans="1:5" x14ac:dyDescent="0.2">
      <c r="A190" s="222"/>
      <c r="B190" s="201"/>
      <c r="C190" s="201"/>
      <c r="D190" s="201"/>
      <c r="E190" s="201"/>
    </row>
    <row r="191" spans="1:5" x14ac:dyDescent="0.2">
      <c r="A191" s="222"/>
      <c r="B191" s="201"/>
      <c r="C191" s="201"/>
      <c r="D191" s="201"/>
      <c r="E191" s="201"/>
    </row>
    <row r="192" spans="1:5" x14ac:dyDescent="0.2">
      <c r="A192" s="222"/>
      <c r="B192" s="201"/>
      <c r="C192" s="201"/>
      <c r="D192" s="201"/>
      <c r="E192" s="201"/>
    </row>
    <row r="193" spans="1:5" x14ac:dyDescent="0.2">
      <c r="A193" s="222"/>
      <c r="B193" s="201"/>
      <c r="C193" s="201"/>
      <c r="D193" s="201"/>
      <c r="E193" s="201"/>
    </row>
    <row r="194" spans="1:5" x14ac:dyDescent="0.2">
      <c r="A194" s="222"/>
      <c r="B194" s="201"/>
      <c r="C194" s="201"/>
      <c r="D194" s="201"/>
      <c r="E194" s="201"/>
    </row>
    <row r="195" spans="1:5" x14ac:dyDescent="0.2">
      <c r="A195" s="222"/>
      <c r="B195" s="201"/>
      <c r="C195" s="201"/>
      <c r="D195" s="201"/>
      <c r="E195" s="201"/>
    </row>
    <row r="196" spans="1:5" x14ac:dyDescent="0.2">
      <c r="A196" s="222"/>
      <c r="B196" s="201"/>
      <c r="C196" s="201"/>
      <c r="D196" s="201"/>
      <c r="E196" s="201"/>
    </row>
    <row r="197" spans="1:5" x14ac:dyDescent="0.2">
      <c r="A197" s="222"/>
      <c r="B197" s="201"/>
      <c r="C197" s="201"/>
      <c r="D197" s="201"/>
      <c r="E197" s="201"/>
    </row>
    <row r="198" spans="1:5" x14ac:dyDescent="0.2">
      <c r="A198" s="222"/>
      <c r="B198" s="201"/>
      <c r="C198" s="201"/>
      <c r="D198" s="201"/>
      <c r="E198" s="201"/>
    </row>
    <row r="199" spans="1:5" x14ac:dyDescent="0.2">
      <c r="A199" s="222"/>
      <c r="B199" s="201"/>
      <c r="C199" s="201"/>
      <c r="D199" s="201"/>
      <c r="E199" s="201"/>
    </row>
    <row r="200" spans="1:5" x14ac:dyDescent="0.2">
      <c r="A200" s="222"/>
      <c r="B200" s="201"/>
      <c r="C200" s="201"/>
      <c r="D200" s="201"/>
      <c r="E200" s="201"/>
    </row>
    <row r="201" spans="1:5" x14ac:dyDescent="0.2">
      <c r="A201" s="222"/>
      <c r="B201" s="201"/>
      <c r="C201" s="201"/>
      <c r="D201" s="201"/>
      <c r="E201" s="201"/>
    </row>
    <row r="202" spans="1:5" x14ac:dyDescent="0.2">
      <c r="A202" s="222"/>
      <c r="B202" s="201"/>
      <c r="C202" s="201"/>
      <c r="D202" s="201"/>
      <c r="E202" s="201"/>
    </row>
    <row r="203" spans="1:5" x14ac:dyDescent="0.2">
      <c r="A203" s="222"/>
      <c r="B203" s="201"/>
      <c r="C203" s="201"/>
      <c r="D203" s="201"/>
      <c r="E203" s="201"/>
    </row>
    <row r="204" spans="1:5" x14ac:dyDescent="0.2">
      <c r="A204" s="222"/>
      <c r="B204" s="201"/>
      <c r="C204" s="201"/>
      <c r="D204" s="201"/>
      <c r="E204" s="201"/>
    </row>
    <row r="205" spans="1:5" x14ac:dyDescent="0.2">
      <c r="A205" s="222"/>
      <c r="B205" s="201"/>
      <c r="C205" s="201"/>
      <c r="D205" s="201"/>
      <c r="E205" s="201"/>
    </row>
    <row r="206" spans="1:5" x14ac:dyDescent="0.2">
      <c r="A206" s="222"/>
      <c r="B206" s="201"/>
      <c r="C206" s="201"/>
      <c r="D206" s="201"/>
      <c r="E206" s="201"/>
    </row>
    <row r="207" spans="1:5" x14ac:dyDescent="0.2">
      <c r="A207" s="222"/>
      <c r="B207" s="201"/>
      <c r="C207" s="201"/>
      <c r="D207" s="201"/>
      <c r="E207" s="201"/>
    </row>
    <row r="208" spans="1:5" x14ac:dyDescent="0.2">
      <c r="A208" s="222"/>
      <c r="B208" s="201"/>
      <c r="C208" s="201"/>
      <c r="D208" s="201"/>
      <c r="E208" s="201"/>
    </row>
    <row r="209" spans="1:5" x14ac:dyDescent="0.2">
      <c r="A209" s="222"/>
      <c r="B209" s="201"/>
      <c r="C209" s="201"/>
      <c r="D209" s="201"/>
      <c r="E209" s="201"/>
    </row>
    <row r="210" spans="1:5" x14ac:dyDescent="0.2">
      <c r="A210" s="222"/>
      <c r="B210" s="201"/>
      <c r="C210" s="201"/>
      <c r="D210" s="201"/>
      <c r="E210" s="201"/>
    </row>
    <row r="211" spans="1:5" x14ac:dyDescent="0.2">
      <c r="A211" s="222"/>
      <c r="B211" s="201"/>
      <c r="C211" s="201"/>
      <c r="D211" s="201"/>
      <c r="E211" s="201"/>
    </row>
    <row r="212" spans="1:5" x14ac:dyDescent="0.2">
      <c r="A212" s="222"/>
      <c r="B212" s="201"/>
      <c r="C212" s="201"/>
      <c r="D212" s="201"/>
      <c r="E212" s="201"/>
    </row>
    <row r="213" spans="1:5" x14ac:dyDescent="0.2">
      <c r="A213" s="222"/>
      <c r="B213" s="201"/>
      <c r="C213" s="201"/>
      <c r="D213" s="201"/>
      <c r="E213" s="201"/>
    </row>
    <row r="214" spans="1:5" x14ac:dyDescent="0.2">
      <c r="A214" s="222"/>
      <c r="B214" s="201"/>
      <c r="C214" s="201"/>
      <c r="D214" s="201"/>
      <c r="E214" s="201"/>
    </row>
    <row r="215" spans="1:5" x14ac:dyDescent="0.2">
      <c r="A215" s="222"/>
      <c r="B215" s="201"/>
      <c r="C215" s="201"/>
      <c r="D215" s="201"/>
      <c r="E215" s="201"/>
    </row>
    <row r="216" spans="1:5" x14ac:dyDescent="0.2">
      <c r="A216" s="222"/>
      <c r="B216" s="201"/>
      <c r="C216" s="201"/>
      <c r="D216" s="201"/>
      <c r="E216" s="201"/>
    </row>
    <row r="217" spans="1:5" x14ac:dyDescent="0.2">
      <c r="A217" s="222"/>
      <c r="B217" s="201"/>
      <c r="C217" s="201"/>
      <c r="D217" s="201"/>
      <c r="E217" s="201"/>
    </row>
    <row r="218" spans="1:5" x14ac:dyDescent="0.2">
      <c r="A218" s="222"/>
      <c r="B218" s="201"/>
      <c r="C218" s="201"/>
      <c r="D218" s="201"/>
      <c r="E218" s="201"/>
    </row>
    <row r="219" spans="1:5" x14ac:dyDescent="0.2">
      <c r="A219" s="222"/>
      <c r="B219" s="201"/>
      <c r="C219" s="201"/>
      <c r="D219" s="201"/>
      <c r="E219" s="201"/>
    </row>
    <row r="220" spans="1:5" x14ac:dyDescent="0.2">
      <c r="A220" s="222"/>
      <c r="B220" s="201"/>
      <c r="C220" s="201"/>
      <c r="D220" s="201"/>
      <c r="E220" s="201"/>
    </row>
    <row r="221" spans="1:5" x14ac:dyDescent="0.2">
      <c r="A221" s="222"/>
      <c r="B221" s="201"/>
      <c r="C221" s="201"/>
      <c r="D221" s="201"/>
      <c r="E221" s="201"/>
    </row>
    <row r="222" spans="1:5" x14ac:dyDescent="0.2">
      <c r="A222" s="222"/>
      <c r="B222" s="201"/>
      <c r="C222" s="201"/>
      <c r="D222" s="201"/>
      <c r="E222" s="201"/>
    </row>
    <row r="223" spans="1:5" x14ac:dyDescent="0.2">
      <c r="A223" s="222"/>
      <c r="B223" s="201"/>
      <c r="C223" s="201"/>
      <c r="D223" s="201"/>
      <c r="E223" s="201"/>
    </row>
    <row r="224" spans="1:5" x14ac:dyDescent="0.2">
      <c r="A224" s="222"/>
      <c r="B224" s="201"/>
      <c r="C224" s="201"/>
      <c r="D224" s="201"/>
      <c r="E224" s="201"/>
    </row>
    <row r="225" spans="1:5" x14ac:dyDescent="0.2">
      <c r="A225" s="222"/>
      <c r="B225" s="201"/>
      <c r="C225" s="201"/>
      <c r="D225" s="201"/>
      <c r="E225" s="201"/>
    </row>
    <row r="226" spans="1:5" x14ac:dyDescent="0.2">
      <c r="A226" s="222"/>
      <c r="B226" s="201"/>
      <c r="C226" s="201"/>
      <c r="D226" s="201"/>
      <c r="E226" s="201"/>
    </row>
    <row r="227" spans="1:5" x14ac:dyDescent="0.2">
      <c r="A227" s="222"/>
      <c r="B227" s="201"/>
      <c r="C227" s="201"/>
      <c r="D227" s="201"/>
      <c r="E227" s="201"/>
    </row>
    <row r="228" spans="1:5" x14ac:dyDescent="0.2">
      <c r="A228" s="222"/>
      <c r="B228" s="201"/>
      <c r="C228" s="201"/>
      <c r="D228" s="201"/>
      <c r="E228" s="201"/>
    </row>
    <row r="229" spans="1:5" x14ac:dyDescent="0.2">
      <c r="A229" s="222"/>
      <c r="B229" s="201"/>
      <c r="C229" s="201"/>
      <c r="D229" s="201"/>
      <c r="E229" s="201"/>
    </row>
    <row r="230" spans="1:5" x14ac:dyDescent="0.2">
      <c r="A230" s="222"/>
      <c r="B230" s="201"/>
      <c r="C230" s="201"/>
      <c r="D230" s="201"/>
      <c r="E230" s="201"/>
    </row>
    <row r="231" spans="1:5" x14ac:dyDescent="0.2">
      <c r="A231" s="222"/>
      <c r="B231" s="201"/>
      <c r="C231" s="201"/>
      <c r="D231" s="201"/>
      <c r="E231" s="201"/>
    </row>
    <row r="232" spans="1:5" x14ac:dyDescent="0.2">
      <c r="A232" s="222"/>
      <c r="B232" s="201"/>
      <c r="C232" s="201"/>
      <c r="D232" s="201"/>
      <c r="E232" s="201"/>
    </row>
    <row r="233" spans="1:5" x14ac:dyDescent="0.2">
      <c r="A233" s="222"/>
      <c r="B233" s="201"/>
      <c r="C233" s="201"/>
      <c r="D233" s="201"/>
      <c r="E233" s="201"/>
    </row>
    <row r="234" spans="1:5" x14ac:dyDescent="0.2">
      <c r="A234" s="222"/>
      <c r="B234" s="201"/>
      <c r="C234" s="201"/>
      <c r="D234" s="201"/>
      <c r="E234" s="201"/>
    </row>
    <row r="235" spans="1:5" x14ac:dyDescent="0.2">
      <c r="A235" s="222"/>
      <c r="B235" s="201"/>
      <c r="C235" s="201"/>
      <c r="D235" s="201"/>
      <c r="E235" s="201"/>
    </row>
    <row r="236" spans="1:5" x14ac:dyDescent="0.2">
      <c r="A236" s="222"/>
      <c r="B236" s="201"/>
      <c r="C236" s="201"/>
      <c r="D236" s="201"/>
      <c r="E236" s="201"/>
    </row>
    <row r="237" spans="1:5" x14ac:dyDescent="0.2">
      <c r="A237" s="222"/>
      <c r="B237" s="201"/>
      <c r="C237" s="201"/>
      <c r="D237" s="201"/>
      <c r="E237" s="201"/>
    </row>
    <row r="238" spans="1:5" x14ac:dyDescent="0.2">
      <c r="A238" s="222"/>
      <c r="B238" s="201"/>
      <c r="C238" s="201"/>
      <c r="D238" s="201"/>
      <c r="E238" s="201"/>
    </row>
    <row r="239" spans="1:5" x14ac:dyDescent="0.2">
      <c r="A239" s="222"/>
      <c r="B239" s="201"/>
      <c r="C239" s="201"/>
      <c r="D239" s="201"/>
      <c r="E239" s="201"/>
    </row>
    <row r="240" spans="1:5" x14ac:dyDescent="0.2">
      <c r="A240" s="222"/>
      <c r="B240" s="201"/>
      <c r="C240" s="201"/>
      <c r="D240" s="201"/>
      <c r="E240" s="201"/>
    </row>
    <row r="241" spans="1:5" x14ac:dyDescent="0.2">
      <c r="A241" s="222"/>
      <c r="B241" s="201"/>
      <c r="C241" s="201"/>
      <c r="D241" s="201"/>
      <c r="E241" s="201"/>
    </row>
    <row r="242" spans="1:5" x14ac:dyDescent="0.2">
      <c r="A242" s="222"/>
      <c r="B242" s="201"/>
      <c r="C242" s="201"/>
      <c r="D242" s="201"/>
      <c r="E242" s="201"/>
    </row>
    <row r="243" spans="1:5" x14ac:dyDescent="0.2">
      <c r="A243" s="222"/>
      <c r="B243" s="201"/>
      <c r="C243" s="201"/>
      <c r="D243" s="201"/>
      <c r="E243" s="201"/>
    </row>
    <row r="244" spans="1:5" x14ac:dyDescent="0.2">
      <c r="A244" s="222"/>
      <c r="B244" s="201"/>
      <c r="C244" s="201"/>
      <c r="D244" s="201"/>
      <c r="E244" s="201"/>
    </row>
    <row r="245" spans="1:5" x14ac:dyDescent="0.2">
      <c r="A245" s="222"/>
      <c r="B245" s="201"/>
      <c r="C245" s="201"/>
      <c r="D245" s="201"/>
      <c r="E245" s="201"/>
    </row>
    <row r="246" spans="1:5" x14ac:dyDescent="0.2">
      <c r="A246" s="222"/>
      <c r="B246" s="201"/>
      <c r="C246" s="201"/>
      <c r="D246" s="201"/>
      <c r="E246" s="201"/>
    </row>
    <row r="247" spans="1:5" x14ac:dyDescent="0.2">
      <c r="A247" s="222"/>
      <c r="B247" s="201"/>
      <c r="C247" s="201"/>
      <c r="D247" s="201"/>
      <c r="E247" s="201"/>
    </row>
    <row r="248" spans="1:5" x14ac:dyDescent="0.2">
      <c r="A248" s="222"/>
      <c r="B248" s="201"/>
      <c r="C248" s="201"/>
      <c r="D248" s="201"/>
      <c r="E248" s="201"/>
    </row>
    <row r="249" spans="1:5" x14ac:dyDescent="0.2">
      <c r="A249" s="222"/>
      <c r="B249" s="201"/>
      <c r="C249" s="201"/>
      <c r="D249" s="201"/>
      <c r="E249" s="201"/>
    </row>
    <row r="250" spans="1:5" x14ac:dyDescent="0.2">
      <c r="A250" s="222"/>
      <c r="B250" s="201"/>
      <c r="C250" s="201"/>
      <c r="D250" s="201"/>
      <c r="E250" s="201"/>
    </row>
    <row r="251" spans="1:5" x14ac:dyDescent="0.2">
      <c r="A251" s="222"/>
      <c r="B251" s="201"/>
      <c r="C251" s="201"/>
      <c r="D251" s="201"/>
      <c r="E251" s="201"/>
    </row>
    <row r="252" spans="1:5" x14ac:dyDescent="0.2">
      <c r="A252" s="222"/>
      <c r="B252" s="201"/>
      <c r="C252" s="201"/>
      <c r="D252" s="201"/>
      <c r="E252" s="201"/>
    </row>
    <row r="253" spans="1:5" x14ac:dyDescent="0.2">
      <c r="A253" s="222"/>
      <c r="B253" s="201"/>
      <c r="C253" s="201"/>
      <c r="D253" s="201"/>
      <c r="E253" s="201"/>
    </row>
    <row r="254" spans="1:5" x14ac:dyDescent="0.2">
      <c r="A254" s="222"/>
      <c r="B254" s="201"/>
      <c r="C254" s="201"/>
      <c r="D254" s="201"/>
      <c r="E254" s="201"/>
    </row>
    <row r="255" spans="1:5" x14ac:dyDescent="0.2">
      <c r="A255" s="222"/>
      <c r="B255" s="201"/>
      <c r="C255" s="201"/>
      <c r="D255" s="201"/>
      <c r="E255" s="201"/>
    </row>
    <row r="256" spans="1:5" x14ac:dyDescent="0.2">
      <c r="A256" s="222"/>
      <c r="B256" s="201"/>
      <c r="C256" s="201"/>
      <c r="D256" s="201"/>
      <c r="E256" s="201"/>
    </row>
    <row r="257" spans="1:5" x14ac:dyDescent="0.2">
      <c r="A257" s="222"/>
      <c r="B257" s="201"/>
      <c r="C257" s="201"/>
      <c r="D257" s="201"/>
      <c r="E257" s="201"/>
    </row>
    <row r="258" spans="1:5" x14ac:dyDescent="0.2">
      <c r="A258" s="222"/>
      <c r="B258" s="201"/>
      <c r="C258" s="201"/>
      <c r="D258" s="201"/>
      <c r="E258" s="201"/>
    </row>
    <row r="259" spans="1:5" x14ac:dyDescent="0.2">
      <c r="A259" s="222"/>
      <c r="B259" s="201"/>
      <c r="C259" s="201"/>
      <c r="D259" s="201"/>
      <c r="E259" s="201"/>
    </row>
    <row r="260" spans="1:5" x14ac:dyDescent="0.2">
      <c r="A260" s="222"/>
      <c r="B260" s="201"/>
      <c r="C260" s="201"/>
      <c r="D260" s="201"/>
      <c r="E260" s="201"/>
    </row>
    <row r="261" spans="1:5" x14ac:dyDescent="0.2">
      <c r="A261" s="222"/>
      <c r="B261" s="201"/>
      <c r="C261" s="201"/>
      <c r="D261" s="201"/>
      <c r="E261" s="201"/>
    </row>
    <row r="262" spans="1:5" x14ac:dyDescent="0.2">
      <c r="A262" s="222"/>
      <c r="B262" s="201"/>
      <c r="C262" s="201"/>
      <c r="D262" s="201"/>
      <c r="E262" s="201"/>
    </row>
    <row r="263" spans="1:5" x14ac:dyDescent="0.2">
      <c r="A263" s="222"/>
      <c r="B263" s="201"/>
      <c r="C263" s="201"/>
      <c r="D263" s="201"/>
      <c r="E263" s="201"/>
    </row>
    <row r="264" spans="1:5" x14ac:dyDescent="0.2">
      <c r="A264" s="222"/>
      <c r="B264" s="201"/>
      <c r="C264" s="201"/>
      <c r="D264" s="201"/>
      <c r="E264" s="201"/>
    </row>
    <row r="265" spans="1:5" x14ac:dyDescent="0.2">
      <c r="A265" s="222"/>
      <c r="B265" s="201"/>
      <c r="C265" s="201"/>
      <c r="D265" s="201"/>
      <c r="E265" s="201"/>
    </row>
    <row r="266" spans="1:5" x14ac:dyDescent="0.2">
      <c r="A266" s="222"/>
      <c r="B266" s="201"/>
      <c r="C266" s="201"/>
      <c r="D266" s="201"/>
      <c r="E266" s="201"/>
    </row>
    <row r="267" spans="1:5" x14ac:dyDescent="0.2">
      <c r="A267" s="222"/>
      <c r="B267" s="201"/>
      <c r="C267" s="201"/>
      <c r="D267" s="201"/>
      <c r="E267" s="201"/>
    </row>
    <row r="268" spans="1:5" x14ac:dyDescent="0.2">
      <c r="A268" s="222"/>
      <c r="B268" s="201"/>
      <c r="C268" s="201"/>
      <c r="D268" s="201"/>
      <c r="E268" s="201"/>
    </row>
    <row r="269" spans="1:5" x14ac:dyDescent="0.2">
      <c r="A269" s="222"/>
      <c r="B269" s="201"/>
      <c r="C269" s="201"/>
      <c r="D269" s="201"/>
      <c r="E269" s="201"/>
    </row>
    <row r="270" spans="1:5" x14ac:dyDescent="0.2">
      <c r="A270" s="222"/>
      <c r="B270" s="201"/>
      <c r="C270" s="201"/>
      <c r="D270" s="201"/>
      <c r="E270" s="201"/>
    </row>
    <row r="271" spans="1:5" x14ac:dyDescent="0.2">
      <c r="A271" s="222"/>
      <c r="B271" s="201"/>
      <c r="C271" s="201"/>
      <c r="D271" s="201"/>
      <c r="E271" s="201"/>
    </row>
    <row r="272" spans="1:5" x14ac:dyDescent="0.2">
      <c r="A272" s="222"/>
      <c r="B272" s="201"/>
      <c r="C272" s="201"/>
      <c r="D272" s="201"/>
      <c r="E272" s="201"/>
    </row>
    <row r="273" spans="1:5" x14ac:dyDescent="0.2">
      <c r="A273" s="222"/>
      <c r="B273" s="201"/>
      <c r="C273" s="201"/>
      <c r="D273" s="201"/>
      <c r="E273" s="201"/>
    </row>
    <row r="274" spans="1:5" x14ac:dyDescent="0.2">
      <c r="A274" s="222"/>
      <c r="B274" s="201"/>
      <c r="C274" s="201"/>
      <c r="D274" s="201"/>
      <c r="E274" s="201"/>
    </row>
    <row r="275" spans="1:5" x14ac:dyDescent="0.2">
      <c r="A275" s="222"/>
      <c r="B275" s="201"/>
      <c r="C275" s="201"/>
      <c r="D275" s="201"/>
      <c r="E275" s="201"/>
    </row>
    <row r="276" spans="1:5" x14ac:dyDescent="0.2">
      <c r="A276" s="222"/>
      <c r="B276" s="201"/>
      <c r="C276" s="201"/>
      <c r="D276" s="201"/>
      <c r="E276" s="201"/>
    </row>
    <row r="277" spans="1:5" x14ac:dyDescent="0.2">
      <c r="A277" s="222"/>
      <c r="B277" s="201"/>
      <c r="C277" s="201"/>
      <c r="D277" s="201"/>
      <c r="E277" s="201"/>
    </row>
    <row r="278" spans="1:5" x14ac:dyDescent="0.2">
      <c r="A278" s="222"/>
      <c r="B278" s="201"/>
      <c r="C278" s="201"/>
      <c r="D278" s="201"/>
      <c r="E278" s="201"/>
    </row>
    <row r="279" spans="1:5" x14ac:dyDescent="0.2">
      <c r="A279" s="222"/>
      <c r="B279" s="201"/>
      <c r="C279" s="201"/>
      <c r="D279" s="201"/>
      <c r="E279" s="201"/>
    </row>
    <row r="280" spans="1:5" x14ac:dyDescent="0.2">
      <c r="A280" s="222"/>
      <c r="B280" s="201"/>
      <c r="C280" s="201"/>
      <c r="D280" s="201"/>
      <c r="E280" s="201"/>
    </row>
    <row r="281" spans="1:5" x14ac:dyDescent="0.2">
      <c r="A281" s="222"/>
      <c r="B281" s="201"/>
      <c r="C281" s="201"/>
      <c r="D281" s="201"/>
      <c r="E281" s="201"/>
    </row>
    <row r="282" spans="1:5" x14ac:dyDescent="0.2">
      <c r="A282" s="222"/>
      <c r="B282" s="201"/>
      <c r="C282" s="201"/>
      <c r="D282" s="201"/>
      <c r="E282" s="201"/>
    </row>
    <row r="283" spans="1:5" x14ac:dyDescent="0.2">
      <c r="A283" s="222"/>
      <c r="B283" s="201"/>
      <c r="C283" s="201"/>
      <c r="D283" s="201"/>
      <c r="E283" s="201"/>
    </row>
    <row r="284" spans="1:5" x14ac:dyDescent="0.2">
      <c r="A284" s="222"/>
      <c r="B284" s="201"/>
      <c r="C284" s="201"/>
      <c r="D284" s="201"/>
      <c r="E284" s="201"/>
    </row>
    <row r="285" spans="1:5" x14ac:dyDescent="0.2">
      <c r="A285" s="222"/>
      <c r="B285" s="201"/>
      <c r="C285" s="201"/>
      <c r="D285" s="201"/>
      <c r="E285" s="201"/>
    </row>
    <row r="286" spans="1:5" x14ac:dyDescent="0.2">
      <c r="A286" s="222"/>
      <c r="B286" s="201"/>
      <c r="C286" s="201"/>
      <c r="D286" s="201"/>
      <c r="E286" s="201"/>
    </row>
    <row r="287" spans="1:5" x14ac:dyDescent="0.2">
      <c r="A287" s="222"/>
      <c r="B287" s="201"/>
      <c r="C287" s="201"/>
      <c r="D287" s="201"/>
      <c r="E287" s="201"/>
    </row>
    <row r="288" spans="1:5" x14ac:dyDescent="0.2">
      <c r="A288" s="222"/>
      <c r="B288" s="201"/>
      <c r="C288" s="201"/>
      <c r="D288" s="201"/>
      <c r="E288" s="201"/>
    </row>
    <row r="289" spans="1:5" x14ac:dyDescent="0.2">
      <c r="A289" s="222"/>
      <c r="B289" s="201"/>
      <c r="C289" s="201"/>
      <c r="D289" s="201"/>
      <c r="E289" s="201"/>
    </row>
    <row r="290" spans="1:5" x14ac:dyDescent="0.2">
      <c r="A290" s="222"/>
      <c r="B290" s="201"/>
      <c r="C290" s="201"/>
      <c r="D290" s="201"/>
      <c r="E290" s="201"/>
    </row>
    <row r="291" spans="1:5" x14ac:dyDescent="0.2">
      <c r="A291" s="222"/>
      <c r="B291" s="201"/>
      <c r="C291" s="201"/>
      <c r="D291" s="201"/>
      <c r="E291" s="201"/>
    </row>
    <row r="292" spans="1:5" x14ac:dyDescent="0.2">
      <c r="A292" s="222"/>
      <c r="B292" s="201"/>
      <c r="C292" s="201"/>
      <c r="D292" s="201"/>
      <c r="E292" s="201"/>
    </row>
    <row r="293" spans="1:5" x14ac:dyDescent="0.2">
      <c r="A293" s="222"/>
      <c r="B293" s="201"/>
      <c r="C293" s="201"/>
      <c r="D293" s="201"/>
      <c r="E293" s="201"/>
    </row>
    <row r="294" spans="1:5" x14ac:dyDescent="0.2">
      <c r="A294" s="222"/>
      <c r="B294" s="201"/>
      <c r="C294" s="201"/>
      <c r="D294" s="201"/>
      <c r="E294" s="201"/>
    </row>
    <row r="295" spans="1:5" x14ac:dyDescent="0.2">
      <c r="A295" s="222"/>
      <c r="B295" s="201"/>
      <c r="C295" s="201"/>
      <c r="D295" s="201"/>
      <c r="E295" s="201"/>
    </row>
    <row r="296" spans="1:5" x14ac:dyDescent="0.2">
      <c r="A296" s="222"/>
      <c r="B296" s="201"/>
      <c r="C296" s="201"/>
      <c r="D296" s="201"/>
      <c r="E296" s="201"/>
    </row>
    <row r="297" spans="1:5" x14ac:dyDescent="0.2">
      <c r="A297" s="222"/>
      <c r="B297" s="201"/>
      <c r="C297" s="201"/>
      <c r="D297" s="201"/>
      <c r="E297" s="201"/>
    </row>
    <row r="298" spans="1:5" x14ac:dyDescent="0.2">
      <c r="A298" s="222"/>
      <c r="B298" s="201"/>
      <c r="C298" s="201"/>
      <c r="D298" s="201"/>
      <c r="E298" s="201"/>
    </row>
    <row r="299" spans="1:5" x14ac:dyDescent="0.2">
      <c r="A299" s="222"/>
      <c r="B299" s="201"/>
      <c r="C299" s="201"/>
      <c r="D299" s="201"/>
      <c r="E299" s="201"/>
    </row>
    <row r="300" spans="1:5" x14ac:dyDescent="0.2">
      <c r="A300" s="222"/>
      <c r="B300" s="201"/>
      <c r="C300" s="201"/>
      <c r="D300" s="201"/>
      <c r="E300" s="201"/>
    </row>
    <row r="301" spans="1:5" x14ac:dyDescent="0.2">
      <c r="A301" s="222"/>
      <c r="B301" s="201"/>
      <c r="C301" s="201"/>
      <c r="D301" s="201"/>
      <c r="E301" s="201"/>
    </row>
    <row r="302" spans="1:5" x14ac:dyDescent="0.2">
      <c r="A302" s="222"/>
      <c r="B302" s="201"/>
      <c r="C302" s="201"/>
      <c r="D302" s="201"/>
      <c r="E302" s="201"/>
    </row>
    <row r="303" spans="1:5" x14ac:dyDescent="0.2">
      <c r="A303" s="222"/>
      <c r="B303" s="201"/>
      <c r="C303" s="201"/>
      <c r="D303" s="201"/>
      <c r="E303" s="201"/>
    </row>
    <row r="304" spans="1:5" x14ac:dyDescent="0.2">
      <c r="A304" s="222"/>
      <c r="B304" s="201"/>
      <c r="C304" s="201"/>
      <c r="D304" s="201"/>
      <c r="E304" s="201"/>
    </row>
    <row r="305" spans="1:5" x14ac:dyDescent="0.2">
      <c r="A305" s="222"/>
      <c r="B305" s="201"/>
      <c r="C305" s="201"/>
      <c r="D305" s="201"/>
      <c r="E305" s="201"/>
    </row>
    <row r="306" spans="1:5" x14ac:dyDescent="0.2">
      <c r="A306" s="222"/>
      <c r="B306" s="201"/>
      <c r="C306" s="201"/>
      <c r="D306" s="201"/>
      <c r="E306" s="201"/>
    </row>
    <row r="307" spans="1:5" x14ac:dyDescent="0.2">
      <c r="A307" s="222"/>
      <c r="B307" s="201"/>
      <c r="C307" s="201"/>
      <c r="D307" s="201"/>
      <c r="E307" s="201"/>
    </row>
    <row r="308" spans="1:5" x14ac:dyDescent="0.2">
      <c r="A308" s="222"/>
      <c r="B308" s="201"/>
      <c r="C308" s="201"/>
      <c r="D308" s="201"/>
      <c r="E308" s="201"/>
    </row>
    <row r="309" spans="1:5" x14ac:dyDescent="0.2">
      <c r="A309" s="222"/>
      <c r="B309" s="201"/>
      <c r="C309" s="201"/>
      <c r="D309" s="201"/>
      <c r="E309" s="201"/>
    </row>
    <row r="310" spans="1:5" x14ac:dyDescent="0.2">
      <c r="A310" s="222"/>
      <c r="B310" s="201"/>
      <c r="C310" s="201"/>
      <c r="D310" s="201"/>
      <c r="E310" s="201"/>
    </row>
    <row r="311" spans="1:5" x14ac:dyDescent="0.2">
      <c r="A311" s="222"/>
      <c r="B311" s="201"/>
      <c r="C311" s="201"/>
      <c r="D311" s="201"/>
      <c r="E311" s="201"/>
    </row>
    <row r="312" spans="1:5" x14ac:dyDescent="0.2">
      <c r="A312" s="222"/>
      <c r="B312" s="201"/>
      <c r="C312" s="201"/>
      <c r="D312" s="201"/>
      <c r="E312" s="201"/>
    </row>
    <row r="313" spans="1:5" x14ac:dyDescent="0.2">
      <c r="A313" s="222"/>
      <c r="B313" s="201"/>
      <c r="C313" s="201"/>
      <c r="D313" s="201"/>
      <c r="E313" s="201"/>
    </row>
    <row r="314" spans="1:5" x14ac:dyDescent="0.2">
      <c r="A314" s="222"/>
      <c r="B314" s="201"/>
      <c r="C314" s="201"/>
      <c r="D314" s="201"/>
      <c r="E314" s="201"/>
    </row>
    <row r="315" spans="1:5" x14ac:dyDescent="0.2">
      <c r="A315" s="222"/>
      <c r="B315" s="201"/>
      <c r="C315" s="201"/>
      <c r="D315" s="201"/>
      <c r="E315" s="201"/>
    </row>
    <row r="316" spans="1:5" x14ac:dyDescent="0.2">
      <c r="A316" s="222"/>
      <c r="B316" s="201"/>
      <c r="C316" s="201"/>
      <c r="D316" s="201"/>
      <c r="E316" s="201"/>
    </row>
    <row r="317" spans="1:5" x14ac:dyDescent="0.2">
      <c r="A317" s="222"/>
      <c r="B317" s="201"/>
      <c r="C317" s="201"/>
      <c r="D317" s="201"/>
      <c r="E317" s="201"/>
    </row>
    <row r="318" spans="1:5" x14ac:dyDescent="0.2">
      <c r="A318" s="222"/>
      <c r="B318" s="201"/>
      <c r="C318" s="201"/>
      <c r="D318" s="201"/>
      <c r="E318" s="201"/>
    </row>
    <row r="319" spans="1:5" x14ac:dyDescent="0.2">
      <c r="A319" s="222"/>
      <c r="B319" s="201"/>
      <c r="C319" s="201"/>
      <c r="D319" s="201"/>
      <c r="E319" s="201"/>
    </row>
    <row r="320" spans="1:5" x14ac:dyDescent="0.2">
      <c r="A320" s="222"/>
      <c r="B320" s="201"/>
      <c r="C320" s="201"/>
      <c r="D320" s="201"/>
      <c r="E320" s="201"/>
    </row>
    <row r="321" spans="1:5" x14ac:dyDescent="0.2">
      <c r="A321" s="222"/>
      <c r="B321" s="201"/>
      <c r="C321" s="201"/>
      <c r="D321" s="201"/>
      <c r="E321" s="201"/>
    </row>
    <row r="322" spans="1:5" x14ac:dyDescent="0.2">
      <c r="A322" s="222"/>
      <c r="B322" s="201"/>
      <c r="C322" s="201"/>
      <c r="D322" s="201"/>
      <c r="E322" s="201"/>
    </row>
    <row r="323" spans="1:5" x14ac:dyDescent="0.2">
      <c r="A323" s="222"/>
      <c r="B323" s="201"/>
      <c r="C323" s="201"/>
      <c r="D323" s="201"/>
      <c r="E323" s="201"/>
    </row>
    <row r="324" spans="1:5" x14ac:dyDescent="0.2">
      <c r="A324" s="222"/>
      <c r="B324" s="201"/>
      <c r="C324" s="201"/>
      <c r="D324" s="201"/>
      <c r="E324" s="201"/>
    </row>
    <row r="325" spans="1:5" x14ac:dyDescent="0.2">
      <c r="A325" s="222"/>
      <c r="B325" s="201"/>
      <c r="C325" s="201"/>
      <c r="D325" s="201"/>
      <c r="E325" s="201"/>
    </row>
    <row r="326" spans="1:5" x14ac:dyDescent="0.2">
      <c r="A326" s="222"/>
      <c r="B326" s="201"/>
      <c r="C326" s="201"/>
      <c r="D326" s="201"/>
      <c r="E326" s="201"/>
    </row>
    <row r="327" spans="1:5" x14ac:dyDescent="0.2">
      <c r="A327" s="222"/>
      <c r="B327" s="201"/>
      <c r="C327" s="201"/>
      <c r="D327" s="201"/>
      <c r="E327" s="201"/>
    </row>
    <row r="328" spans="1:5" x14ac:dyDescent="0.2">
      <c r="A328" s="222"/>
      <c r="B328" s="201"/>
      <c r="C328" s="201"/>
      <c r="D328" s="201"/>
      <c r="E328" s="201"/>
    </row>
    <row r="329" spans="1:5" x14ac:dyDescent="0.2">
      <c r="A329" s="222"/>
      <c r="B329" s="201"/>
      <c r="C329" s="201"/>
      <c r="D329" s="201"/>
      <c r="E329" s="201"/>
    </row>
    <row r="330" spans="1:5" x14ac:dyDescent="0.2">
      <c r="A330" s="222"/>
      <c r="B330" s="201"/>
      <c r="C330" s="201"/>
      <c r="D330" s="201"/>
      <c r="E330" s="201"/>
    </row>
    <row r="331" spans="1:5" x14ac:dyDescent="0.2">
      <c r="A331" s="222"/>
      <c r="B331" s="201"/>
      <c r="C331" s="201"/>
      <c r="D331" s="201"/>
      <c r="E331" s="201"/>
    </row>
    <row r="332" spans="1:5" x14ac:dyDescent="0.2">
      <c r="A332" s="222"/>
      <c r="B332" s="201"/>
      <c r="C332" s="201"/>
      <c r="D332" s="201"/>
      <c r="E332" s="201"/>
    </row>
    <row r="333" spans="1:5" x14ac:dyDescent="0.2">
      <c r="A333" s="222"/>
      <c r="B333" s="201"/>
      <c r="C333" s="201"/>
      <c r="D333" s="201"/>
      <c r="E333" s="201"/>
    </row>
    <row r="334" spans="1:5" x14ac:dyDescent="0.2">
      <c r="A334" s="222"/>
      <c r="B334" s="201"/>
      <c r="C334" s="201"/>
      <c r="D334" s="201"/>
      <c r="E334" s="201"/>
    </row>
    <row r="335" spans="1:5" x14ac:dyDescent="0.2">
      <c r="A335" s="222"/>
      <c r="B335" s="201"/>
      <c r="C335" s="201"/>
      <c r="D335" s="201"/>
      <c r="E335" s="201"/>
    </row>
    <row r="336" spans="1:5" x14ac:dyDescent="0.2">
      <c r="A336" s="222"/>
      <c r="B336" s="201"/>
      <c r="C336" s="201"/>
      <c r="D336" s="201"/>
      <c r="E336" s="201"/>
    </row>
    <row r="337" spans="1:5" x14ac:dyDescent="0.2">
      <c r="A337" s="222"/>
      <c r="B337" s="201"/>
      <c r="C337" s="201"/>
      <c r="D337" s="201"/>
      <c r="E337" s="201"/>
    </row>
    <row r="338" spans="1:5" x14ac:dyDescent="0.2">
      <c r="A338" s="222"/>
      <c r="B338" s="201"/>
      <c r="C338" s="201"/>
      <c r="D338" s="201"/>
      <c r="E338" s="201"/>
    </row>
    <row r="339" spans="1:5" x14ac:dyDescent="0.2">
      <c r="A339" s="222"/>
      <c r="B339" s="201"/>
      <c r="C339" s="201"/>
      <c r="D339" s="201"/>
      <c r="E339" s="201"/>
    </row>
    <row r="340" spans="1:5" x14ac:dyDescent="0.2">
      <c r="A340" s="222"/>
      <c r="B340" s="201"/>
      <c r="C340" s="201"/>
      <c r="D340" s="201"/>
      <c r="E340" s="201"/>
    </row>
    <row r="341" spans="1:5" x14ac:dyDescent="0.2">
      <c r="A341" s="222"/>
      <c r="B341" s="201"/>
      <c r="C341" s="201"/>
      <c r="D341" s="201"/>
      <c r="E341" s="201"/>
    </row>
    <row r="342" spans="1:5" x14ac:dyDescent="0.2">
      <c r="A342" s="222"/>
      <c r="B342" s="201"/>
      <c r="C342" s="201"/>
      <c r="D342" s="201"/>
      <c r="E342" s="201"/>
    </row>
    <row r="343" spans="1:5" x14ac:dyDescent="0.2">
      <c r="A343" s="222"/>
      <c r="B343" s="201"/>
      <c r="C343" s="201"/>
      <c r="D343" s="201"/>
      <c r="E343" s="201"/>
    </row>
    <row r="344" spans="1:5" x14ac:dyDescent="0.2">
      <c r="A344" s="222"/>
      <c r="B344" s="201"/>
      <c r="C344" s="201"/>
      <c r="D344" s="201"/>
      <c r="E344" s="201"/>
    </row>
    <row r="345" spans="1:5" x14ac:dyDescent="0.2">
      <c r="A345" s="222"/>
      <c r="B345" s="201"/>
      <c r="C345" s="201"/>
      <c r="D345" s="201"/>
      <c r="E345" s="201"/>
    </row>
    <row r="346" spans="1:5" x14ac:dyDescent="0.2">
      <c r="A346" s="222"/>
      <c r="B346" s="201"/>
      <c r="C346" s="201"/>
      <c r="D346" s="201"/>
      <c r="E346" s="201"/>
    </row>
    <row r="347" spans="1:5" x14ac:dyDescent="0.2">
      <c r="A347" s="222"/>
      <c r="B347" s="201"/>
      <c r="C347" s="201"/>
      <c r="D347" s="201"/>
      <c r="E347" s="201"/>
    </row>
    <row r="348" spans="1:5" x14ac:dyDescent="0.2">
      <c r="A348" s="222"/>
      <c r="B348" s="201"/>
      <c r="C348" s="201"/>
      <c r="D348" s="201"/>
      <c r="E348" s="201"/>
    </row>
    <row r="349" spans="1:5" x14ac:dyDescent="0.2">
      <c r="A349" s="222"/>
      <c r="B349" s="201"/>
      <c r="C349" s="201"/>
      <c r="D349" s="201"/>
      <c r="E349" s="201"/>
    </row>
    <row r="350" spans="1:5" x14ac:dyDescent="0.2">
      <c r="A350" s="222"/>
      <c r="B350" s="201"/>
      <c r="C350" s="201"/>
      <c r="D350" s="201"/>
      <c r="E350" s="201"/>
    </row>
    <row r="351" spans="1:5" x14ac:dyDescent="0.2">
      <c r="A351" s="222"/>
      <c r="B351" s="201"/>
      <c r="C351" s="201"/>
      <c r="D351" s="201"/>
      <c r="E351" s="201"/>
    </row>
    <row r="352" spans="1:5" x14ac:dyDescent="0.2">
      <c r="A352" s="222"/>
      <c r="B352" s="201"/>
      <c r="C352" s="201"/>
      <c r="D352" s="201"/>
      <c r="E352" s="201"/>
    </row>
    <row r="353" spans="1:5" x14ac:dyDescent="0.2">
      <c r="A353" s="222"/>
      <c r="B353" s="201"/>
      <c r="C353" s="201"/>
      <c r="D353" s="201"/>
      <c r="E353" s="201"/>
    </row>
    <row r="354" spans="1:5" x14ac:dyDescent="0.2">
      <c r="A354" s="222"/>
      <c r="B354" s="201"/>
      <c r="C354" s="201"/>
      <c r="D354" s="201"/>
      <c r="E354" s="201"/>
    </row>
    <row r="355" spans="1:5" x14ac:dyDescent="0.2">
      <c r="A355" s="222"/>
      <c r="B355" s="201"/>
      <c r="C355" s="201"/>
      <c r="D355" s="201"/>
      <c r="E355" s="201"/>
    </row>
    <row r="356" spans="1:5" x14ac:dyDescent="0.2">
      <c r="A356" s="222"/>
      <c r="B356" s="201"/>
      <c r="C356" s="201"/>
      <c r="D356" s="201"/>
      <c r="E356" s="201"/>
    </row>
    <row r="357" spans="1:5" x14ac:dyDescent="0.2">
      <c r="A357" s="222"/>
      <c r="B357" s="201"/>
      <c r="C357" s="201"/>
      <c r="D357" s="201"/>
      <c r="E357" s="201"/>
    </row>
    <row r="358" spans="1:5" x14ac:dyDescent="0.2">
      <c r="A358" s="222"/>
      <c r="B358" s="201"/>
      <c r="C358" s="201"/>
      <c r="D358" s="201"/>
      <c r="E358" s="201"/>
    </row>
    <row r="359" spans="1:5" x14ac:dyDescent="0.2">
      <c r="A359" s="222"/>
      <c r="B359" s="201"/>
      <c r="C359" s="201"/>
      <c r="D359" s="201"/>
      <c r="E359" s="201"/>
    </row>
    <row r="360" spans="1:5" x14ac:dyDescent="0.2">
      <c r="A360" s="222"/>
      <c r="B360" s="201"/>
      <c r="C360" s="201"/>
      <c r="D360" s="201"/>
      <c r="E360" s="201"/>
    </row>
    <row r="361" spans="1:5" x14ac:dyDescent="0.2">
      <c r="A361" s="222"/>
      <c r="B361" s="201"/>
      <c r="C361" s="201"/>
      <c r="D361" s="201"/>
      <c r="E361" s="201"/>
    </row>
    <row r="362" spans="1:5" x14ac:dyDescent="0.2">
      <c r="A362" s="222"/>
      <c r="B362" s="201"/>
      <c r="C362" s="201"/>
      <c r="D362" s="201"/>
      <c r="E362" s="201"/>
    </row>
    <row r="363" spans="1:5" x14ac:dyDescent="0.2">
      <c r="A363" s="222"/>
      <c r="B363" s="201"/>
      <c r="C363" s="201"/>
      <c r="D363" s="201"/>
      <c r="E363" s="201"/>
    </row>
    <row r="364" spans="1:5" x14ac:dyDescent="0.2">
      <c r="A364" s="222"/>
      <c r="B364" s="201"/>
      <c r="C364" s="201"/>
      <c r="D364" s="201"/>
      <c r="E364" s="201"/>
    </row>
    <row r="365" spans="1:5" x14ac:dyDescent="0.2">
      <c r="A365" s="222"/>
      <c r="B365" s="201"/>
      <c r="C365" s="201"/>
      <c r="D365" s="201"/>
      <c r="E365" s="201"/>
    </row>
    <row r="366" spans="1:5" x14ac:dyDescent="0.2">
      <c r="A366" s="222"/>
      <c r="B366" s="201"/>
      <c r="C366" s="201"/>
      <c r="D366" s="201"/>
      <c r="E366" s="201"/>
    </row>
    <row r="367" spans="1:5" x14ac:dyDescent="0.2">
      <c r="A367" s="222"/>
      <c r="B367" s="201"/>
      <c r="C367" s="201"/>
      <c r="D367" s="201"/>
      <c r="E367" s="201"/>
    </row>
    <row r="368" spans="1:5" x14ac:dyDescent="0.2">
      <c r="A368" s="222"/>
      <c r="B368" s="201"/>
      <c r="C368" s="201"/>
      <c r="D368" s="201"/>
      <c r="E368" s="201"/>
    </row>
    <row r="369" spans="1:5" x14ac:dyDescent="0.2">
      <c r="A369" s="222"/>
      <c r="B369" s="201"/>
      <c r="C369" s="201"/>
      <c r="D369" s="201"/>
      <c r="E369" s="201"/>
    </row>
    <row r="370" spans="1:5" x14ac:dyDescent="0.2">
      <c r="A370" s="222"/>
      <c r="B370" s="201"/>
      <c r="C370" s="201"/>
      <c r="D370" s="201"/>
      <c r="E370" s="201"/>
    </row>
    <row r="371" spans="1:5" x14ac:dyDescent="0.2">
      <c r="A371" s="222"/>
      <c r="B371" s="201"/>
      <c r="C371" s="201"/>
      <c r="D371" s="201"/>
      <c r="E371" s="201"/>
    </row>
    <row r="372" spans="1:5" x14ac:dyDescent="0.2">
      <c r="A372" s="222"/>
      <c r="B372" s="201"/>
      <c r="C372" s="201"/>
      <c r="D372" s="201"/>
      <c r="E372" s="201"/>
    </row>
    <row r="373" spans="1:5" x14ac:dyDescent="0.2">
      <c r="A373" s="222"/>
      <c r="B373" s="201"/>
      <c r="C373" s="201"/>
      <c r="D373" s="201"/>
      <c r="E373" s="201"/>
    </row>
    <row r="374" spans="1:5" x14ac:dyDescent="0.2">
      <c r="A374" s="222"/>
      <c r="B374" s="201"/>
      <c r="C374" s="201"/>
      <c r="D374" s="201"/>
      <c r="E374" s="201"/>
    </row>
    <row r="375" spans="1:5" x14ac:dyDescent="0.2">
      <c r="A375" s="222"/>
      <c r="B375" s="201"/>
      <c r="C375" s="201"/>
      <c r="D375" s="201"/>
      <c r="E375" s="201"/>
    </row>
    <row r="376" spans="1:5" x14ac:dyDescent="0.2">
      <c r="A376" s="222"/>
      <c r="B376" s="201"/>
      <c r="C376" s="201"/>
      <c r="D376" s="201"/>
      <c r="E376" s="201"/>
    </row>
    <row r="377" spans="1:5" x14ac:dyDescent="0.2">
      <c r="A377" s="222"/>
      <c r="B377" s="201"/>
      <c r="C377" s="201"/>
      <c r="D377" s="201"/>
      <c r="E377" s="201"/>
    </row>
    <row r="378" spans="1:5" x14ac:dyDescent="0.2">
      <c r="A378" s="222"/>
      <c r="B378" s="201"/>
      <c r="C378" s="201"/>
      <c r="D378" s="201"/>
      <c r="E378" s="201"/>
    </row>
    <row r="379" spans="1:5" x14ac:dyDescent="0.2">
      <c r="A379" s="222"/>
      <c r="B379" s="201"/>
      <c r="C379" s="201"/>
      <c r="D379" s="201"/>
      <c r="E379" s="201"/>
    </row>
    <row r="380" spans="1:5" x14ac:dyDescent="0.2">
      <c r="A380" s="222"/>
      <c r="B380" s="201"/>
      <c r="C380" s="201"/>
      <c r="D380" s="201"/>
      <c r="E380" s="201"/>
    </row>
    <row r="381" spans="1:5" x14ac:dyDescent="0.2">
      <c r="A381" s="222"/>
      <c r="B381" s="201"/>
      <c r="C381" s="201"/>
      <c r="D381" s="201"/>
      <c r="E381" s="201"/>
    </row>
    <row r="382" spans="1:5" x14ac:dyDescent="0.2">
      <c r="A382" s="222"/>
      <c r="B382" s="201"/>
      <c r="C382" s="201"/>
      <c r="D382" s="201"/>
      <c r="E382" s="201"/>
    </row>
    <row r="383" spans="1:5" x14ac:dyDescent="0.2">
      <c r="A383" s="222"/>
      <c r="B383" s="201"/>
      <c r="C383" s="201"/>
      <c r="D383" s="201"/>
      <c r="E383" s="201"/>
    </row>
    <row r="384" spans="1:5" x14ac:dyDescent="0.2">
      <c r="A384" s="222"/>
      <c r="B384" s="201"/>
      <c r="C384" s="201"/>
      <c r="D384" s="201"/>
      <c r="E384" s="201"/>
    </row>
    <row r="385" spans="1:5" x14ac:dyDescent="0.2">
      <c r="A385" s="222"/>
      <c r="B385" s="201"/>
      <c r="C385" s="201"/>
      <c r="D385" s="201"/>
      <c r="E385" s="201"/>
    </row>
    <row r="386" spans="1:5" x14ac:dyDescent="0.2">
      <c r="A386" s="222"/>
      <c r="B386" s="201"/>
      <c r="C386" s="201"/>
      <c r="D386" s="201"/>
      <c r="E386" s="201"/>
    </row>
    <row r="387" spans="1:5" x14ac:dyDescent="0.2">
      <c r="A387" s="222"/>
      <c r="B387" s="201"/>
      <c r="C387" s="201"/>
      <c r="D387" s="201"/>
      <c r="E387" s="201"/>
    </row>
    <row r="388" spans="1:5" x14ac:dyDescent="0.2">
      <c r="A388" s="222"/>
      <c r="B388" s="201"/>
      <c r="C388" s="201"/>
      <c r="D388" s="201"/>
      <c r="E388" s="201"/>
    </row>
    <row r="389" spans="1:5" x14ac:dyDescent="0.2">
      <c r="A389" s="222"/>
      <c r="B389" s="201"/>
      <c r="C389" s="201"/>
      <c r="D389" s="201"/>
      <c r="E389" s="201"/>
    </row>
    <row r="390" spans="1:5" x14ac:dyDescent="0.2">
      <c r="A390" s="222"/>
      <c r="B390" s="201"/>
      <c r="C390" s="201"/>
      <c r="D390" s="201"/>
      <c r="E390" s="201"/>
    </row>
    <row r="391" spans="1:5" x14ac:dyDescent="0.2">
      <c r="A391" s="222"/>
      <c r="B391" s="201"/>
      <c r="C391" s="201"/>
      <c r="D391" s="201"/>
      <c r="E391" s="201"/>
    </row>
    <row r="392" spans="1:5" x14ac:dyDescent="0.2">
      <c r="A392" s="222"/>
      <c r="B392" s="201"/>
      <c r="C392" s="201"/>
      <c r="D392" s="201"/>
      <c r="E392" s="201"/>
    </row>
    <row r="393" spans="1:5" x14ac:dyDescent="0.2">
      <c r="A393" s="222"/>
      <c r="B393" s="201"/>
      <c r="C393" s="201"/>
      <c r="D393" s="201"/>
      <c r="E393" s="201"/>
    </row>
    <row r="394" spans="1:5" x14ac:dyDescent="0.2">
      <c r="A394" s="222"/>
      <c r="B394" s="201"/>
      <c r="C394" s="201"/>
      <c r="D394" s="201"/>
      <c r="E394" s="201"/>
    </row>
    <row r="395" spans="1:5" x14ac:dyDescent="0.2">
      <c r="A395" s="222"/>
      <c r="B395" s="201"/>
      <c r="C395" s="201"/>
      <c r="D395" s="201"/>
      <c r="E395" s="201"/>
    </row>
    <row r="396" spans="1:5" x14ac:dyDescent="0.2">
      <c r="A396" s="222"/>
      <c r="B396" s="201"/>
      <c r="C396" s="201"/>
      <c r="D396" s="201"/>
      <c r="E396" s="201"/>
    </row>
    <row r="397" spans="1:5" x14ac:dyDescent="0.2">
      <c r="A397" s="222"/>
      <c r="B397" s="201"/>
      <c r="C397" s="201"/>
      <c r="D397" s="201"/>
      <c r="E397" s="201"/>
    </row>
    <row r="398" spans="1:5" x14ac:dyDescent="0.2">
      <c r="A398" s="222"/>
      <c r="B398" s="201"/>
      <c r="C398" s="201"/>
      <c r="D398" s="201"/>
      <c r="E398" s="201"/>
    </row>
    <row r="399" spans="1:5" x14ac:dyDescent="0.2">
      <c r="A399" s="222"/>
      <c r="B399" s="201"/>
      <c r="C399" s="201"/>
      <c r="D399" s="201"/>
      <c r="E399" s="201"/>
    </row>
    <row r="400" spans="1:5" x14ac:dyDescent="0.2">
      <c r="A400" s="222"/>
      <c r="B400" s="201"/>
      <c r="C400" s="201"/>
      <c r="D400" s="201"/>
      <c r="E400" s="201"/>
    </row>
    <row r="401" spans="1:5" x14ac:dyDescent="0.2">
      <c r="A401" s="222"/>
      <c r="B401" s="201"/>
      <c r="C401" s="201"/>
      <c r="D401" s="201"/>
      <c r="E401" s="201"/>
    </row>
    <row r="402" spans="1:5" x14ac:dyDescent="0.2">
      <c r="A402" s="222"/>
      <c r="B402" s="201"/>
      <c r="C402" s="201"/>
      <c r="D402" s="201"/>
      <c r="E402" s="201"/>
    </row>
    <row r="403" spans="1:5" x14ac:dyDescent="0.2">
      <c r="A403" s="222"/>
      <c r="B403" s="201"/>
      <c r="C403" s="201"/>
      <c r="D403" s="201"/>
      <c r="E403" s="201"/>
    </row>
    <row r="404" spans="1:5" x14ac:dyDescent="0.2">
      <c r="A404" s="222"/>
      <c r="B404" s="201"/>
      <c r="C404" s="201"/>
      <c r="D404" s="201"/>
      <c r="E404" s="201"/>
    </row>
    <row r="405" spans="1:5" x14ac:dyDescent="0.2">
      <c r="A405" s="222"/>
      <c r="B405" s="201"/>
      <c r="C405" s="201"/>
      <c r="D405" s="201"/>
      <c r="E405" s="201"/>
    </row>
    <row r="406" spans="1:5" x14ac:dyDescent="0.2">
      <c r="A406" s="222"/>
      <c r="B406" s="201"/>
      <c r="C406" s="201"/>
      <c r="D406" s="201"/>
      <c r="E406" s="201"/>
    </row>
    <row r="407" spans="1:5" x14ac:dyDescent="0.2">
      <c r="A407" s="222"/>
      <c r="B407" s="201"/>
      <c r="C407" s="201"/>
      <c r="D407" s="201"/>
      <c r="E407" s="201"/>
    </row>
    <row r="408" spans="1:5" x14ac:dyDescent="0.2">
      <c r="A408" s="222"/>
      <c r="B408" s="201"/>
      <c r="C408" s="201"/>
      <c r="D408" s="201"/>
      <c r="E408" s="201"/>
    </row>
    <row r="409" spans="1:5" x14ac:dyDescent="0.2">
      <c r="A409" s="222"/>
      <c r="B409" s="201"/>
      <c r="C409" s="201"/>
      <c r="D409" s="201"/>
      <c r="E409" s="201"/>
    </row>
    <row r="410" spans="1:5" x14ac:dyDescent="0.2">
      <c r="A410" s="222"/>
      <c r="B410" s="201"/>
      <c r="C410" s="201"/>
      <c r="D410" s="201"/>
      <c r="E410" s="201"/>
    </row>
    <row r="411" spans="1:5" x14ac:dyDescent="0.2">
      <c r="A411" s="222"/>
      <c r="B411" s="201"/>
      <c r="C411" s="201"/>
      <c r="D411" s="201"/>
      <c r="E411" s="201"/>
    </row>
    <row r="412" spans="1:5" x14ac:dyDescent="0.2">
      <c r="A412" s="222"/>
      <c r="B412" s="201"/>
      <c r="C412" s="201"/>
      <c r="D412" s="201"/>
      <c r="E412" s="201"/>
    </row>
    <row r="413" spans="1:5" x14ac:dyDescent="0.2">
      <c r="A413" s="222"/>
      <c r="B413" s="201"/>
      <c r="C413" s="201"/>
      <c r="D413" s="201"/>
      <c r="E413" s="201"/>
    </row>
    <row r="414" spans="1:5" x14ac:dyDescent="0.2">
      <c r="A414" s="222"/>
      <c r="B414" s="201"/>
      <c r="C414" s="201"/>
      <c r="D414" s="201"/>
      <c r="E414" s="201"/>
    </row>
    <row r="415" spans="1:5" x14ac:dyDescent="0.2">
      <c r="A415" s="222"/>
      <c r="B415" s="201"/>
      <c r="C415" s="201"/>
      <c r="D415" s="201"/>
      <c r="E415" s="201"/>
    </row>
    <row r="416" spans="1:5" x14ac:dyDescent="0.2">
      <c r="A416" s="222"/>
      <c r="B416" s="201"/>
      <c r="C416" s="201"/>
      <c r="D416" s="201"/>
      <c r="E416" s="201"/>
    </row>
    <row r="417" spans="1:5" x14ac:dyDescent="0.2">
      <c r="A417" s="222"/>
      <c r="B417" s="201"/>
      <c r="C417" s="201"/>
      <c r="D417" s="201"/>
      <c r="E417" s="201"/>
    </row>
    <row r="418" spans="1:5" x14ac:dyDescent="0.2">
      <c r="A418" s="222"/>
      <c r="B418" s="201"/>
      <c r="C418" s="201"/>
      <c r="D418" s="201"/>
      <c r="E418" s="201"/>
    </row>
    <row r="419" spans="1:5" x14ac:dyDescent="0.2">
      <c r="A419" s="222"/>
      <c r="B419" s="201"/>
      <c r="C419" s="201"/>
      <c r="D419" s="201"/>
      <c r="E419" s="201"/>
    </row>
    <row r="420" spans="1:5" x14ac:dyDescent="0.2">
      <c r="A420" s="222"/>
      <c r="B420" s="201"/>
      <c r="C420" s="201"/>
      <c r="D420" s="201"/>
      <c r="E420" s="201"/>
    </row>
    <row r="421" spans="1:5" x14ac:dyDescent="0.2">
      <c r="A421" s="222"/>
      <c r="B421" s="201"/>
      <c r="C421" s="201"/>
      <c r="D421" s="201"/>
      <c r="E421" s="201"/>
    </row>
    <row r="422" spans="1:5" x14ac:dyDescent="0.2">
      <c r="A422" s="222"/>
      <c r="B422" s="201"/>
      <c r="C422" s="201"/>
      <c r="D422" s="201"/>
      <c r="E422" s="201"/>
    </row>
    <row r="423" spans="1:5" x14ac:dyDescent="0.2">
      <c r="A423" s="222"/>
      <c r="B423" s="201"/>
      <c r="C423" s="201"/>
      <c r="D423" s="201"/>
      <c r="E423" s="201"/>
    </row>
    <row r="424" spans="1:5" x14ac:dyDescent="0.2">
      <c r="A424" s="222"/>
      <c r="B424" s="201"/>
      <c r="C424" s="201"/>
      <c r="D424" s="201"/>
      <c r="E424" s="201"/>
    </row>
    <row r="425" spans="1:5" x14ac:dyDescent="0.2">
      <c r="A425" s="222"/>
      <c r="B425" s="201"/>
      <c r="C425" s="201"/>
      <c r="D425" s="201"/>
      <c r="E425" s="201"/>
    </row>
    <row r="426" spans="1:5" x14ac:dyDescent="0.2">
      <c r="A426" s="222"/>
      <c r="B426" s="201"/>
      <c r="C426" s="201"/>
      <c r="D426" s="201"/>
      <c r="E426" s="201"/>
    </row>
    <row r="427" spans="1:5" x14ac:dyDescent="0.2">
      <c r="A427" s="222"/>
      <c r="B427" s="201"/>
      <c r="C427" s="201"/>
      <c r="D427" s="201"/>
      <c r="E427" s="201"/>
    </row>
    <row r="428" spans="1:5" x14ac:dyDescent="0.2">
      <c r="A428" s="222"/>
      <c r="B428" s="201"/>
      <c r="C428" s="201"/>
      <c r="D428" s="201"/>
      <c r="E428" s="201"/>
    </row>
    <row r="429" spans="1:5" x14ac:dyDescent="0.2">
      <c r="A429" s="222"/>
      <c r="B429" s="201"/>
      <c r="C429" s="201"/>
      <c r="D429" s="201"/>
      <c r="E429" s="201"/>
    </row>
    <row r="430" spans="1:5" x14ac:dyDescent="0.2">
      <c r="A430" s="222"/>
      <c r="B430" s="201"/>
      <c r="C430" s="201"/>
      <c r="D430" s="201"/>
      <c r="E430" s="201"/>
    </row>
    <row r="431" spans="1:5" x14ac:dyDescent="0.2">
      <c r="A431" s="222"/>
      <c r="B431" s="201"/>
      <c r="C431" s="201"/>
      <c r="D431" s="201"/>
      <c r="E431" s="201"/>
    </row>
    <row r="432" spans="1:5" x14ac:dyDescent="0.2">
      <c r="A432" s="222"/>
      <c r="B432" s="201"/>
      <c r="C432" s="201"/>
      <c r="D432" s="201"/>
      <c r="E432" s="201"/>
    </row>
    <row r="433" spans="1:5" x14ac:dyDescent="0.2">
      <c r="A433" s="222"/>
      <c r="B433" s="201"/>
      <c r="C433" s="201"/>
      <c r="D433" s="201"/>
      <c r="E433" s="201"/>
    </row>
    <row r="434" spans="1:5" x14ac:dyDescent="0.2">
      <c r="A434" s="222"/>
      <c r="B434" s="201"/>
      <c r="C434" s="201"/>
      <c r="D434" s="201"/>
      <c r="E434" s="201"/>
    </row>
    <row r="435" spans="1:5" x14ac:dyDescent="0.2">
      <c r="A435" s="222"/>
      <c r="B435" s="201"/>
      <c r="C435" s="201"/>
      <c r="D435" s="201"/>
      <c r="E435" s="201"/>
    </row>
    <row r="436" spans="1:5" x14ac:dyDescent="0.2">
      <c r="A436" s="222"/>
      <c r="B436" s="201"/>
      <c r="C436" s="201"/>
      <c r="D436" s="201"/>
      <c r="E436" s="201"/>
    </row>
    <row r="437" spans="1:5" x14ac:dyDescent="0.2">
      <c r="A437" s="222"/>
      <c r="B437" s="201"/>
      <c r="C437" s="201"/>
      <c r="D437" s="201"/>
      <c r="E437" s="201"/>
    </row>
    <row r="438" spans="1:5" x14ac:dyDescent="0.2">
      <c r="A438" s="222"/>
      <c r="B438" s="201"/>
      <c r="C438" s="201"/>
      <c r="D438" s="201"/>
      <c r="E438" s="201"/>
    </row>
    <row r="439" spans="1:5" x14ac:dyDescent="0.2">
      <c r="A439" s="222"/>
      <c r="B439" s="201"/>
      <c r="C439" s="201"/>
      <c r="D439" s="201"/>
      <c r="E439" s="201"/>
    </row>
    <row r="440" spans="1:5" x14ac:dyDescent="0.2">
      <c r="A440" s="222"/>
      <c r="B440" s="201"/>
      <c r="C440" s="201"/>
      <c r="D440" s="201"/>
      <c r="E440" s="201"/>
    </row>
    <row r="441" spans="1:5" x14ac:dyDescent="0.2">
      <c r="A441" s="222"/>
      <c r="B441" s="201"/>
      <c r="C441" s="201"/>
      <c r="D441" s="201"/>
      <c r="E441" s="201"/>
    </row>
    <row r="442" spans="1:5" x14ac:dyDescent="0.2">
      <c r="A442" s="222"/>
      <c r="B442" s="201"/>
      <c r="C442" s="201"/>
      <c r="D442" s="201"/>
      <c r="E442" s="201"/>
    </row>
    <row r="443" spans="1:5" x14ac:dyDescent="0.2">
      <c r="A443" s="222"/>
      <c r="B443" s="201"/>
      <c r="C443" s="201"/>
      <c r="D443" s="201"/>
      <c r="E443" s="201"/>
    </row>
    <row r="444" spans="1:5" x14ac:dyDescent="0.2">
      <c r="A444" s="222"/>
      <c r="B444" s="201"/>
      <c r="C444" s="201"/>
      <c r="D444" s="201"/>
      <c r="E444" s="201"/>
    </row>
    <row r="445" spans="1:5" x14ac:dyDescent="0.2">
      <c r="A445" s="222"/>
      <c r="B445" s="201"/>
      <c r="C445" s="201"/>
      <c r="D445" s="201"/>
      <c r="E445" s="201"/>
    </row>
    <row r="446" spans="1:5" x14ac:dyDescent="0.2">
      <c r="A446" s="222"/>
      <c r="B446" s="201"/>
      <c r="C446" s="201"/>
      <c r="D446" s="201"/>
      <c r="E446" s="201"/>
    </row>
    <row r="447" spans="1:5" x14ac:dyDescent="0.2">
      <c r="A447" s="222"/>
      <c r="B447" s="201"/>
      <c r="C447" s="201"/>
      <c r="D447" s="201"/>
      <c r="E447" s="201"/>
    </row>
    <row r="448" spans="1:5" x14ac:dyDescent="0.2">
      <c r="A448" s="222"/>
      <c r="B448" s="201"/>
      <c r="C448" s="201"/>
      <c r="D448" s="201"/>
      <c r="E448" s="201"/>
    </row>
    <row r="449" spans="1:5" x14ac:dyDescent="0.2">
      <c r="A449" s="222"/>
      <c r="B449" s="201"/>
      <c r="C449" s="201"/>
      <c r="D449" s="201"/>
      <c r="E449" s="201"/>
    </row>
    <row r="450" spans="1:5" x14ac:dyDescent="0.2">
      <c r="A450" s="222"/>
      <c r="B450" s="201"/>
      <c r="C450" s="201"/>
      <c r="D450" s="201"/>
      <c r="E450" s="201"/>
    </row>
    <row r="451" spans="1:5" x14ac:dyDescent="0.2">
      <c r="A451" s="222"/>
      <c r="B451" s="201"/>
      <c r="C451" s="201"/>
      <c r="D451" s="201"/>
      <c r="E451" s="201"/>
    </row>
    <row r="452" spans="1:5" x14ac:dyDescent="0.2">
      <c r="A452" s="222"/>
      <c r="B452" s="201"/>
      <c r="C452" s="201"/>
      <c r="D452" s="201"/>
      <c r="E452" s="201"/>
    </row>
    <row r="453" spans="1:5" x14ac:dyDescent="0.2">
      <c r="A453" s="222"/>
      <c r="B453" s="201"/>
      <c r="C453" s="201"/>
      <c r="D453" s="201"/>
      <c r="E453" s="201"/>
    </row>
    <row r="454" spans="1:5" x14ac:dyDescent="0.2">
      <c r="A454" s="222"/>
      <c r="B454" s="201"/>
      <c r="C454" s="201"/>
      <c r="D454" s="201"/>
      <c r="E454" s="201"/>
    </row>
    <row r="455" spans="1:5" x14ac:dyDescent="0.2">
      <c r="A455" s="222"/>
      <c r="B455" s="201"/>
      <c r="C455" s="201"/>
      <c r="D455" s="201"/>
      <c r="E455" s="201"/>
    </row>
    <row r="456" spans="1:5" x14ac:dyDescent="0.2">
      <c r="A456" s="222"/>
      <c r="B456" s="201"/>
      <c r="C456" s="201"/>
      <c r="D456" s="201"/>
      <c r="E456" s="201"/>
    </row>
    <row r="457" spans="1:5" x14ac:dyDescent="0.2">
      <c r="A457" s="222"/>
      <c r="B457" s="201"/>
      <c r="C457" s="201"/>
      <c r="D457" s="201"/>
      <c r="E457" s="201"/>
    </row>
    <row r="458" spans="1:5" x14ac:dyDescent="0.2">
      <c r="A458" s="222"/>
      <c r="B458" s="201"/>
      <c r="C458" s="201"/>
      <c r="D458" s="201"/>
      <c r="E458" s="201"/>
    </row>
    <row r="459" spans="1:5" x14ac:dyDescent="0.2">
      <c r="A459" s="222"/>
      <c r="B459" s="201"/>
      <c r="C459" s="201"/>
      <c r="D459" s="201"/>
      <c r="E459" s="201"/>
    </row>
    <row r="460" spans="1:5" x14ac:dyDescent="0.2">
      <c r="A460" s="222"/>
      <c r="B460" s="201"/>
      <c r="C460" s="201"/>
      <c r="D460" s="201"/>
      <c r="E460" s="201"/>
    </row>
    <row r="461" spans="1:5" x14ac:dyDescent="0.2">
      <c r="A461" s="222"/>
      <c r="B461" s="201"/>
      <c r="C461" s="201"/>
      <c r="D461" s="201"/>
      <c r="E461" s="201"/>
    </row>
    <row r="462" spans="1:5" x14ac:dyDescent="0.2">
      <c r="A462" s="222"/>
      <c r="B462" s="201"/>
      <c r="C462" s="201"/>
      <c r="D462" s="201"/>
      <c r="E462" s="201"/>
    </row>
    <row r="463" spans="1:5" x14ac:dyDescent="0.2">
      <c r="A463" s="222"/>
      <c r="B463" s="201"/>
      <c r="C463" s="201"/>
      <c r="D463" s="201"/>
      <c r="E463" s="201"/>
    </row>
    <row r="464" spans="1:5" x14ac:dyDescent="0.2">
      <c r="A464" s="222"/>
      <c r="B464" s="201"/>
      <c r="C464" s="201"/>
      <c r="D464" s="201"/>
      <c r="E464" s="201"/>
    </row>
    <row r="465" spans="1:5" x14ac:dyDescent="0.2">
      <c r="A465" s="222"/>
      <c r="B465" s="201"/>
      <c r="C465" s="201"/>
      <c r="D465" s="201"/>
      <c r="E465" s="201"/>
    </row>
    <row r="466" spans="1:5" x14ac:dyDescent="0.2">
      <c r="A466" s="222"/>
      <c r="B466" s="201"/>
      <c r="C466" s="201"/>
      <c r="D466" s="201"/>
      <c r="E466" s="201"/>
    </row>
    <row r="467" spans="1:5" x14ac:dyDescent="0.2">
      <c r="A467" s="222"/>
      <c r="B467" s="201"/>
      <c r="C467" s="201"/>
      <c r="D467" s="201"/>
      <c r="E467" s="201"/>
    </row>
    <row r="468" spans="1:5" x14ac:dyDescent="0.2">
      <c r="A468" s="222"/>
      <c r="B468" s="201"/>
      <c r="C468" s="201"/>
      <c r="D468" s="201"/>
      <c r="E468" s="201"/>
    </row>
    <row r="469" spans="1:5" x14ac:dyDescent="0.2">
      <c r="A469" s="222"/>
      <c r="B469" s="201"/>
      <c r="C469" s="201"/>
      <c r="D469" s="201"/>
      <c r="E469" s="201"/>
    </row>
    <row r="470" spans="1:5" x14ac:dyDescent="0.2">
      <c r="A470" s="222"/>
      <c r="B470" s="201"/>
      <c r="C470" s="201"/>
      <c r="D470" s="201"/>
      <c r="E470" s="201"/>
    </row>
    <row r="471" spans="1:5" x14ac:dyDescent="0.2">
      <c r="A471" s="222"/>
      <c r="B471" s="201"/>
      <c r="C471" s="201"/>
      <c r="D471" s="201"/>
      <c r="E471" s="201"/>
    </row>
    <row r="472" spans="1:5" x14ac:dyDescent="0.2">
      <c r="A472" s="222"/>
      <c r="B472" s="201"/>
      <c r="C472" s="201"/>
      <c r="D472" s="201"/>
      <c r="E472" s="201"/>
    </row>
    <row r="473" spans="1:5" x14ac:dyDescent="0.2">
      <c r="A473" s="222"/>
      <c r="B473" s="201"/>
      <c r="C473" s="201"/>
      <c r="D473" s="201"/>
      <c r="E473" s="201"/>
    </row>
    <row r="474" spans="1:5" x14ac:dyDescent="0.2">
      <c r="A474" s="222"/>
      <c r="B474" s="201"/>
      <c r="C474" s="201"/>
      <c r="D474" s="201"/>
      <c r="E474" s="201"/>
    </row>
    <row r="475" spans="1:5" x14ac:dyDescent="0.2">
      <c r="A475" s="222"/>
      <c r="B475" s="201"/>
      <c r="C475" s="201"/>
      <c r="D475" s="201"/>
      <c r="E475" s="201"/>
    </row>
    <row r="476" spans="1:5" x14ac:dyDescent="0.2">
      <c r="A476" s="222"/>
      <c r="B476" s="201"/>
      <c r="C476" s="201"/>
      <c r="D476" s="201"/>
      <c r="E476" s="201"/>
    </row>
    <row r="477" spans="1:5" x14ac:dyDescent="0.2">
      <c r="A477" s="222"/>
      <c r="B477" s="201"/>
      <c r="C477" s="201"/>
      <c r="D477" s="201"/>
      <c r="E477" s="201"/>
    </row>
    <row r="478" spans="1:5" x14ac:dyDescent="0.2">
      <c r="A478" s="222"/>
      <c r="B478" s="201"/>
      <c r="C478" s="201"/>
      <c r="D478" s="201"/>
      <c r="E478" s="201"/>
    </row>
    <row r="479" spans="1:5" x14ac:dyDescent="0.2">
      <c r="A479" s="222"/>
      <c r="B479" s="201"/>
      <c r="C479" s="201"/>
      <c r="D479" s="201"/>
      <c r="E479" s="201"/>
    </row>
    <row r="480" spans="1:5" x14ac:dyDescent="0.2">
      <c r="A480" s="222"/>
      <c r="B480" s="201"/>
      <c r="C480" s="201"/>
      <c r="D480" s="201"/>
      <c r="E480" s="201"/>
    </row>
    <row r="481" spans="1:5" x14ac:dyDescent="0.2">
      <c r="A481" s="222"/>
      <c r="B481" s="201"/>
      <c r="C481" s="201"/>
      <c r="D481" s="201"/>
      <c r="E481" s="201"/>
    </row>
    <row r="482" spans="1:5" x14ac:dyDescent="0.2">
      <c r="A482" s="222"/>
      <c r="B482" s="201"/>
      <c r="C482" s="201"/>
      <c r="D482" s="201"/>
      <c r="E482" s="201"/>
    </row>
    <row r="483" spans="1:5" x14ac:dyDescent="0.2">
      <c r="A483" s="222"/>
      <c r="B483" s="201"/>
      <c r="C483" s="201"/>
      <c r="D483" s="201"/>
      <c r="E483" s="201"/>
    </row>
    <row r="484" spans="1:5" x14ac:dyDescent="0.2">
      <c r="A484" s="222"/>
      <c r="B484" s="201"/>
      <c r="C484" s="201"/>
      <c r="D484" s="201"/>
      <c r="E484" s="201"/>
    </row>
    <row r="485" spans="1:5" x14ac:dyDescent="0.2">
      <c r="A485" s="222"/>
      <c r="B485" s="201"/>
      <c r="C485" s="201"/>
      <c r="D485" s="201"/>
      <c r="E485" s="201"/>
    </row>
    <row r="486" spans="1:5" x14ac:dyDescent="0.2">
      <c r="A486" s="222"/>
      <c r="B486" s="201"/>
      <c r="C486" s="201"/>
      <c r="D486" s="201"/>
      <c r="E486" s="201"/>
    </row>
    <row r="487" spans="1:5" x14ac:dyDescent="0.2">
      <c r="A487" s="222"/>
      <c r="B487" s="201"/>
      <c r="C487" s="201"/>
      <c r="D487" s="201"/>
      <c r="E487" s="201"/>
    </row>
    <row r="488" spans="1:5" x14ac:dyDescent="0.2">
      <c r="A488" s="222"/>
      <c r="B488" s="201"/>
      <c r="C488" s="201"/>
      <c r="D488" s="201"/>
      <c r="E488" s="201"/>
    </row>
    <row r="489" spans="1:5" x14ac:dyDescent="0.2">
      <c r="A489" s="222"/>
      <c r="B489" s="201"/>
      <c r="C489" s="201"/>
      <c r="D489" s="201"/>
      <c r="E489" s="201"/>
    </row>
    <row r="490" spans="1:5" x14ac:dyDescent="0.2">
      <c r="A490" s="222"/>
      <c r="B490" s="201"/>
      <c r="C490" s="201"/>
      <c r="D490" s="201"/>
      <c r="E490" s="201"/>
    </row>
    <row r="491" spans="1:5" x14ac:dyDescent="0.2">
      <c r="A491" s="222"/>
      <c r="B491" s="201"/>
      <c r="C491" s="201"/>
      <c r="D491" s="201"/>
      <c r="E491" s="201"/>
    </row>
    <row r="492" spans="1:5" x14ac:dyDescent="0.2">
      <c r="A492" s="222"/>
      <c r="B492" s="201"/>
      <c r="C492" s="201"/>
      <c r="D492" s="201"/>
      <c r="E492" s="201"/>
    </row>
    <row r="493" spans="1:5" x14ac:dyDescent="0.2">
      <c r="A493" s="222"/>
      <c r="B493" s="201"/>
      <c r="C493" s="201"/>
      <c r="D493" s="201"/>
      <c r="E493" s="201"/>
    </row>
    <row r="494" spans="1:5" x14ac:dyDescent="0.2">
      <c r="A494" s="222"/>
      <c r="B494" s="201"/>
      <c r="C494" s="201"/>
      <c r="D494" s="201"/>
      <c r="E494" s="201"/>
    </row>
    <row r="495" spans="1:5" x14ac:dyDescent="0.2">
      <c r="A495" s="222"/>
      <c r="B495" s="201"/>
      <c r="C495" s="201"/>
      <c r="D495" s="201"/>
      <c r="E495" s="201"/>
    </row>
    <row r="496" spans="1:5" x14ac:dyDescent="0.2">
      <c r="A496" s="222"/>
      <c r="B496" s="201"/>
      <c r="C496" s="201"/>
      <c r="D496" s="201"/>
      <c r="E496" s="201"/>
    </row>
    <row r="497" spans="1:5" x14ac:dyDescent="0.2">
      <c r="A497" s="222"/>
      <c r="B497" s="201"/>
      <c r="C497" s="201"/>
      <c r="D497" s="201"/>
      <c r="E497" s="201"/>
    </row>
    <row r="498" spans="1:5" x14ac:dyDescent="0.2">
      <c r="A498" s="222"/>
      <c r="B498" s="201"/>
      <c r="C498" s="201"/>
      <c r="D498" s="201"/>
      <c r="E498" s="201"/>
    </row>
    <row r="499" spans="1:5" x14ac:dyDescent="0.2">
      <c r="A499" s="222"/>
      <c r="B499" s="201"/>
      <c r="C499" s="201"/>
      <c r="D499" s="201"/>
      <c r="E499" s="201"/>
    </row>
    <row r="500" spans="1:5" x14ac:dyDescent="0.2">
      <c r="A500" s="222"/>
      <c r="B500" s="201"/>
      <c r="C500" s="201"/>
      <c r="D500" s="201"/>
      <c r="E500" s="201"/>
    </row>
    <row r="501" spans="1:5" x14ac:dyDescent="0.2">
      <c r="A501" s="222"/>
      <c r="B501" s="201"/>
      <c r="C501" s="201"/>
      <c r="D501" s="201"/>
      <c r="E501" s="201"/>
    </row>
    <row r="502" spans="1:5" x14ac:dyDescent="0.2">
      <c r="A502" s="222"/>
      <c r="B502" s="201"/>
      <c r="C502" s="201"/>
      <c r="D502" s="201"/>
      <c r="E502" s="201"/>
    </row>
    <row r="503" spans="1:5" x14ac:dyDescent="0.2">
      <c r="A503" s="222"/>
      <c r="B503" s="201"/>
      <c r="C503" s="201"/>
      <c r="D503" s="201"/>
      <c r="E503" s="201"/>
    </row>
    <row r="504" spans="1:5" x14ac:dyDescent="0.2">
      <c r="A504" s="222"/>
      <c r="B504" s="201"/>
      <c r="C504" s="201"/>
      <c r="D504" s="201"/>
      <c r="E504" s="201"/>
    </row>
    <row r="505" spans="1:5" x14ac:dyDescent="0.2">
      <c r="A505" s="222"/>
      <c r="B505" s="201"/>
      <c r="C505" s="201"/>
      <c r="D505" s="201"/>
      <c r="E505" s="201"/>
    </row>
    <row r="506" spans="1:5" x14ac:dyDescent="0.2">
      <c r="A506" s="222"/>
      <c r="B506" s="201"/>
      <c r="C506" s="201"/>
      <c r="D506" s="201"/>
      <c r="E506" s="201"/>
    </row>
    <row r="507" spans="1:5" x14ac:dyDescent="0.2">
      <c r="A507" s="222"/>
      <c r="B507" s="201"/>
      <c r="C507" s="201"/>
      <c r="D507" s="201"/>
      <c r="E507" s="201"/>
    </row>
    <row r="508" spans="1:5" x14ac:dyDescent="0.2">
      <c r="A508" s="222"/>
      <c r="B508" s="201"/>
      <c r="C508" s="201"/>
      <c r="D508" s="201"/>
      <c r="E508" s="201"/>
    </row>
    <row r="509" spans="1:5" x14ac:dyDescent="0.2">
      <c r="A509" s="222"/>
      <c r="B509" s="201"/>
      <c r="C509" s="201"/>
      <c r="D509" s="201"/>
      <c r="E509" s="201"/>
    </row>
    <row r="510" spans="1:5" x14ac:dyDescent="0.2">
      <c r="A510" s="222"/>
      <c r="B510" s="201"/>
      <c r="C510" s="201"/>
      <c r="D510" s="201"/>
      <c r="E510" s="201"/>
    </row>
    <row r="511" spans="1:5" x14ac:dyDescent="0.2">
      <c r="A511" s="222"/>
      <c r="B511" s="201"/>
      <c r="C511" s="201"/>
      <c r="D511" s="201"/>
      <c r="E511" s="201"/>
    </row>
    <row r="512" spans="1:5" x14ac:dyDescent="0.2">
      <c r="A512" s="222"/>
      <c r="B512" s="201"/>
      <c r="C512" s="201"/>
      <c r="D512" s="201"/>
      <c r="E512" s="201"/>
    </row>
    <row r="513" spans="1:5" x14ac:dyDescent="0.2">
      <c r="A513" s="222"/>
      <c r="B513" s="201"/>
      <c r="C513" s="201"/>
      <c r="D513" s="201"/>
      <c r="E513" s="201"/>
    </row>
    <row r="514" spans="1:5" x14ac:dyDescent="0.2">
      <c r="A514" s="222"/>
      <c r="B514" s="201"/>
      <c r="C514" s="201"/>
      <c r="D514" s="201"/>
      <c r="E514" s="201"/>
    </row>
    <row r="515" spans="1:5" x14ac:dyDescent="0.2">
      <c r="A515" s="222"/>
      <c r="B515" s="201"/>
      <c r="C515" s="201"/>
      <c r="D515" s="201"/>
      <c r="E515" s="201"/>
    </row>
    <row r="516" spans="1:5" x14ac:dyDescent="0.2">
      <c r="A516" s="222"/>
      <c r="B516" s="201"/>
      <c r="C516" s="201"/>
      <c r="D516" s="201"/>
      <c r="E516" s="201"/>
    </row>
    <row r="517" spans="1:5" x14ac:dyDescent="0.2">
      <c r="A517" s="222"/>
      <c r="B517" s="201"/>
      <c r="C517" s="201"/>
      <c r="D517" s="201"/>
      <c r="E517" s="201"/>
    </row>
    <row r="518" spans="1:5" x14ac:dyDescent="0.2">
      <c r="A518" s="222"/>
      <c r="B518" s="201"/>
      <c r="C518" s="201"/>
      <c r="D518" s="201"/>
      <c r="E518" s="201"/>
    </row>
    <row r="519" spans="1:5" x14ac:dyDescent="0.2">
      <c r="A519" s="222"/>
      <c r="B519" s="201"/>
      <c r="C519" s="201"/>
      <c r="D519" s="201"/>
      <c r="E519" s="201"/>
    </row>
    <row r="520" spans="1:5" x14ac:dyDescent="0.2">
      <c r="A520" s="222"/>
      <c r="B520" s="201"/>
      <c r="C520" s="201"/>
      <c r="D520" s="201"/>
      <c r="E520" s="201"/>
    </row>
    <row r="521" spans="1:5" x14ac:dyDescent="0.2">
      <c r="A521" s="222"/>
      <c r="B521" s="201"/>
      <c r="C521" s="201"/>
      <c r="D521" s="201"/>
      <c r="E521" s="201"/>
    </row>
    <row r="522" spans="1:5" x14ac:dyDescent="0.2">
      <c r="A522" s="222"/>
      <c r="B522" s="201"/>
      <c r="C522" s="201"/>
      <c r="D522" s="201"/>
      <c r="E522" s="201"/>
    </row>
    <row r="523" spans="1:5" x14ac:dyDescent="0.2">
      <c r="A523" s="222"/>
      <c r="B523" s="201"/>
      <c r="C523" s="201"/>
      <c r="D523" s="201"/>
      <c r="E523" s="201"/>
    </row>
    <row r="524" spans="1:5" x14ac:dyDescent="0.2">
      <c r="A524" s="222"/>
      <c r="B524" s="201"/>
      <c r="C524" s="201"/>
      <c r="D524" s="201"/>
      <c r="E524" s="201"/>
    </row>
    <row r="525" spans="1:5" x14ac:dyDescent="0.2">
      <c r="A525" s="222"/>
      <c r="B525" s="201"/>
      <c r="C525" s="201"/>
      <c r="D525" s="201"/>
      <c r="E525" s="201"/>
    </row>
    <row r="526" spans="1:5" x14ac:dyDescent="0.2">
      <c r="A526" s="222"/>
      <c r="B526" s="201"/>
      <c r="C526" s="201"/>
      <c r="D526" s="201"/>
      <c r="E526" s="201"/>
    </row>
    <row r="527" spans="1:5" x14ac:dyDescent="0.2">
      <c r="A527" s="222"/>
      <c r="B527" s="201"/>
      <c r="C527" s="201"/>
      <c r="D527" s="201"/>
      <c r="E527" s="201"/>
    </row>
    <row r="528" spans="1:5" x14ac:dyDescent="0.2">
      <c r="A528" s="222"/>
      <c r="B528" s="201"/>
      <c r="C528" s="201"/>
      <c r="D528" s="201"/>
      <c r="E528" s="201"/>
    </row>
    <row r="529" spans="1:5" x14ac:dyDescent="0.2">
      <c r="A529" s="222"/>
      <c r="B529" s="201"/>
      <c r="C529" s="201"/>
      <c r="D529" s="201"/>
      <c r="E529" s="201"/>
    </row>
    <row r="530" spans="1:5" x14ac:dyDescent="0.2">
      <c r="A530" s="222"/>
      <c r="B530" s="201"/>
      <c r="C530" s="201"/>
      <c r="D530" s="201"/>
      <c r="E530" s="201"/>
    </row>
    <row r="531" spans="1:5" x14ac:dyDescent="0.2">
      <c r="A531" s="222"/>
      <c r="B531" s="201"/>
      <c r="C531" s="201"/>
      <c r="D531" s="201"/>
      <c r="E531" s="201"/>
    </row>
    <row r="532" spans="1:5" x14ac:dyDescent="0.2">
      <c r="A532" s="222"/>
      <c r="B532" s="201"/>
      <c r="C532" s="201"/>
      <c r="D532" s="201"/>
      <c r="E532" s="201"/>
    </row>
    <row r="533" spans="1:5" x14ac:dyDescent="0.2">
      <c r="A533" s="222"/>
      <c r="B533" s="201"/>
      <c r="C533" s="201"/>
      <c r="D533" s="201"/>
      <c r="E533" s="201"/>
    </row>
    <row r="534" spans="1:5" x14ac:dyDescent="0.2">
      <c r="A534" s="222"/>
      <c r="B534" s="201"/>
      <c r="C534" s="201"/>
      <c r="D534" s="201"/>
      <c r="E534" s="201"/>
    </row>
    <row r="535" spans="1:5" x14ac:dyDescent="0.2">
      <c r="A535" s="222"/>
      <c r="B535" s="201"/>
      <c r="C535" s="201"/>
      <c r="D535" s="201"/>
      <c r="E535" s="201"/>
    </row>
    <row r="536" spans="1:5" x14ac:dyDescent="0.2">
      <c r="A536" s="222"/>
      <c r="B536" s="201"/>
      <c r="C536" s="201"/>
      <c r="D536" s="201"/>
      <c r="E536" s="201"/>
    </row>
    <row r="537" spans="1:5" x14ac:dyDescent="0.2">
      <c r="A537" s="222"/>
      <c r="B537" s="201"/>
      <c r="C537" s="201"/>
      <c r="D537" s="201"/>
      <c r="E537" s="201"/>
    </row>
    <row r="538" spans="1:5" x14ac:dyDescent="0.2">
      <c r="A538" s="222"/>
      <c r="B538" s="201"/>
      <c r="C538" s="201"/>
      <c r="D538" s="201"/>
      <c r="E538" s="201"/>
    </row>
    <row r="539" spans="1:5" x14ac:dyDescent="0.2">
      <c r="A539" s="222"/>
      <c r="B539" s="201"/>
      <c r="C539" s="201"/>
      <c r="D539" s="201"/>
      <c r="E539" s="201"/>
    </row>
    <row r="540" spans="1:5" x14ac:dyDescent="0.2">
      <c r="A540" s="222"/>
      <c r="B540" s="201"/>
      <c r="C540" s="201"/>
      <c r="D540" s="201"/>
      <c r="E540" s="201"/>
    </row>
    <row r="541" spans="1:5" x14ac:dyDescent="0.2">
      <c r="A541" s="222"/>
      <c r="B541" s="201"/>
      <c r="C541" s="201"/>
      <c r="D541" s="201"/>
      <c r="E541" s="201"/>
    </row>
    <row r="542" spans="1:5" x14ac:dyDescent="0.2">
      <c r="A542" s="222"/>
      <c r="B542" s="201"/>
      <c r="C542" s="201"/>
      <c r="D542" s="201"/>
      <c r="E542" s="201"/>
    </row>
    <row r="543" spans="1:5" x14ac:dyDescent="0.2">
      <c r="A543" s="222"/>
      <c r="B543" s="201"/>
      <c r="C543" s="201"/>
      <c r="D543" s="201"/>
      <c r="E543" s="201"/>
    </row>
    <row r="544" spans="1:5" x14ac:dyDescent="0.2">
      <c r="A544" s="222"/>
      <c r="B544" s="201"/>
      <c r="C544" s="201"/>
      <c r="D544" s="201"/>
      <c r="E544" s="201"/>
    </row>
    <row r="545" spans="1:5" x14ac:dyDescent="0.2">
      <c r="A545" s="222"/>
      <c r="B545" s="201"/>
      <c r="C545" s="201"/>
      <c r="D545" s="201"/>
      <c r="E545" s="201"/>
    </row>
    <row r="546" spans="1:5" x14ac:dyDescent="0.2">
      <c r="A546" s="222"/>
      <c r="B546" s="201"/>
      <c r="C546" s="201"/>
      <c r="D546" s="201"/>
      <c r="E546" s="201"/>
    </row>
    <row r="547" spans="1:5" x14ac:dyDescent="0.2">
      <c r="A547" s="222"/>
      <c r="B547" s="201"/>
      <c r="C547" s="201"/>
      <c r="D547" s="201"/>
      <c r="E547" s="201"/>
    </row>
    <row r="548" spans="1:5" x14ac:dyDescent="0.2">
      <c r="A548" s="222"/>
      <c r="B548" s="201"/>
      <c r="C548" s="201"/>
      <c r="D548" s="201"/>
      <c r="E548" s="201"/>
    </row>
    <row r="549" spans="1:5" x14ac:dyDescent="0.2">
      <c r="A549" s="222"/>
      <c r="B549" s="201"/>
      <c r="C549" s="201"/>
      <c r="D549" s="201"/>
      <c r="E549" s="201"/>
    </row>
    <row r="550" spans="1:5" x14ac:dyDescent="0.2">
      <c r="A550" s="222"/>
      <c r="B550" s="201"/>
      <c r="C550" s="201"/>
      <c r="D550" s="201"/>
      <c r="E550" s="201"/>
    </row>
    <row r="551" spans="1:5" x14ac:dyDescent="0.2">
      <c r="A551" s="222"/>
      <c r="B551" s="201"/>
      <c r="C551" s="201"/>
      <c r="D551" s="201"/>
      <c r="E551" s="201"/>
    </row>
    <row r="552" spans="1:5" x14ac:dyDescent="0.2">
      <c r="A552" s="222"/>
      <c r="B552" s="201"/>
      <c r="C552" s="201"/>
      <c r="D552" s="201"/>
      <c r="E552" s="201"/>
    </row>
    <row r="553" spans="1:5" x14ac:dyDescent="0.2">
      <c r="A553" s="222"/>
      <c r="B553" s="201"/>
      <c r="C553" s="201"/>
      <c r="D553" s="201"/>
      <c r="E553" s="201"/>
    </row>
    <row r="554" spans="1:5" x14ac:dyDescent="0.2">
      <c r="A554" s="222"/>
      <c r="B554" s="201"/>
      <c r="C554" s="201"/>
      <c r="D554" s="201"/>
      <c r="E554" s="201"/>
    </row>
    <row r="555" spans="1:5" x14ac:dyDescent="0.2">
      <c r="A555" s="222"/>
      <c r="B555" s="201"/>
      <c r="C555" s="201"/>
      <c r="D555" s="201"/>
      <c r="E555" s="201"/>
    </row>
    <row r="556" spans="1:5" x14ac:dyDescent="0.2">
      <c r="A556" s="222"/>
      <c r="B556" s="201"/>
      <c r="C556" s="201"/>
      <c r="D556" s="201"/>
      <c r="E556" s="201"/>
    </row>
    <row r="557" spans="1:5" x14ac:dyDescent="0.2">
      <c r="A557" s="222"/>
      <c r="B557" s="201"/>
      <c r="C557" s="201"/>
      <c r="D557" s="201"/>
      <c r="E557" s="201"/>
    </row>
    <row r="558" spans="1:5" x14ac:dyDescent="0.2">
      <c r="A558" s="222"/>
      <c r="B558" s="201"/>
      <c r="C558" s="201"/>
      <c r="D558" s="201"/>
      <c r="E558" s="201"/>
    </row>
    <row r="559" spans="1:5" x14ac:dyDescent="0.2">
      <c r="A559" s="222"/>
      <c r="B559" s="201"/>
      <c r="C559" s="201"/>
      <c r="D559" s="201"/>
      <c r="E559" s="201"/>
    </row>
    <row r="560" spans="1:5" x14ac:dyDescent="0.2">
      <c r="A560" s="222"/>
      <c r="B560" s="201"/>
      <c r="C560" s="201"/>
      <c r="D560" s="201"/>
      <c r="E560" s="201"/>
    </row>
    <row r="561" spans="1:5" x14ac:dyDescent="0.2">
      <c r="A561" s="222"/>
      <c r="B561" s="201"/>
      <c r="C561" s="201"/>
      <c r="D561" s="201"/>
      <c r="E561" s="201"/>
    </row>
    <row r="562" spans="1:5" x14ac:dyDescent="0.2">
      <c r="A562" s="222"/>
      <c r="B562" s="201"/>
      <c r="C562" s="201"/>
      <c r="D562" s="201"/>
      <c r="E562" s="201"/>
    </row>
    <row r="563" spans="1:5" x14ac:dyDescent="0.2">
      <c r="A563" s="222"/>
      <c r="B563" s="201"/>
      <c r="C563" s="201"/>
      <c r="D563" s="201"/>
      <c r="E563" s="201"/>
    </row>
    <row r="564" spans="1:5" x14ac:dyDescent="0.2">
      <c r="A564" s="222"/>
      <c r="B564" s="201"/>
      <c r="C564" s="201"/>
      <c r="D564" s="201"/>
      <c r="E564" s="201"/>
    </row>
    <row r="565" spans="1:5" x14ac:dyDescent="0.2">
      <c r="A565" s="222"/>
      <c r="B565" s="201"/>
      <c r="C565" s="201"/>
      <c r="D565" s="201"/>
      <c r="E565" s="201"/>
    </row>
    <row r="566" spans="1:5" x14ac:dyDescent="0.2">
      <c r="A566" s="222"/>
      <c r="B566" s="201"/>
      <c r="C566" s="201"/>
      <c r="D566" s="201"/>
      <c r="E566" s="201"/>
    </row>
    <row r="567" spans="1:5" x14ac:dyDescent="0.2">
      <c r="A567" s="222"/>
      <c r="B567" s="201"/>
      <c r="C567" s="201"/>
      <c r="D567" s="201"/>
      <c r="E567" s="201"/>
    </row>
    <row r="568" spans="1:5" x14ac:dyDescent="0.2">
      <c r="A568" s="222"/>
      <c r="B568" s="201"/>
      <c r="C568" s="201"/>
      <c r="D568" s="201"/>
      <c r="E568" s="201"/>
    </row>
    <row r="569" spans="1:5" x14ac:dyDescent="0.2">
      <c r="A569" s="222"/>
      <c r="B569" s="201"/>
      <c r="C569" s="201"/>
      <c r="D569" s="201"/>
      <c r="E569" s="201"/>
    </row>
    <row r="570" spans="1:5" x14ac:dyDescent="0.2">
      <c r="A570" s="222"/>
      <c r="B570" s="201"/>
      <c r="C570" s="201"/>
      <c r="D570" s="201"/>
      <c r="E570" s="201"/>
    </row>
    <row r="571" spans="1:5" x14ac:dyDescent="0.2">
      <c r="A571" s="222"/>
      <c r="B571" s="201"/>
      <c r="C571" s="201"/>
      <c r="D571" s="201"/>
      <c r="E571" s="201"/>
    </row>
    <row r="572" spans="1:5" x14ac:dyDescent="0.2">
      <c r="A572" s="222"/>
      <c r="B572" s="201"/>
      <c r="C572" s="201"/>
      <c r="D572" s="201"/>
      <c r="E572" s="201"/>
    </row>
    <row r="573" spans="1:5" x14ac:dyDescent="0.2">
      <c r="A573" s="222"/>
      <c r="B573" s="201"/>
      <c r="C573" s="201"/>
      <c r="D573" s="201"/>
      <c r="E573" s="201"/>
    </row>
    <row r="574" spans="1:5" x14ac:dyDescent="0.2">
      <c r="A574" s="222"/>
      <c r="B574" s="201"/>
      <c r="C574" s="201"/>
      <c r="D574" s="201"/>
      <c r="E574" s="201"/>
    </row>
    <row r="575" spans="1:5" x14ac:dyDescent="0.2">
      <c r="A575" s="222"/>
      <c r="B575" s="201"/>
      <c r="C575" s="201"/>
      <c r="D575" s="201"/>
      <c r="E575" s="201"/>
    </row>
    <row r="576" spans="1:5" x14ac:dyDescent="0.2">
      <c r="A576" s="222"/>
      <c r="B576" s="201"/>
      <c r="C576" s="201"/>
      <c r="D576" s="201"/>
      <c r="E576" s="201"/>
    </row>
    <row r="577" spans="1:5" x14ac:dyDescent="0.2">
      <c r="A577" s="222"/>
      <c r="B577" s="201"/>
      <c r="C577" s="201"/>
      <c r="D577" s="201"/>
      <c r="E577" s="201"/>
    </row>
    <row r="578" spans="1:5" x14ac:dyDescent="0.2">
      <c r="A578" s="222"/>
      <c r="B578" s="201"/>
      <c r="C578" s="201"/>
      <c r="D578" s="201"/>
      <c r="E578" s="201"/>
    </row>
    <row r="579" spans="1:5" x14ac:dyDescent="0.2">
      <c r="A579" s="222"/>
      <c r="B579" s="201"/>
      <c r="C579" s="201"/>
      <c r="D579" s="201"/>
      <c r="E579" s="201"/>
    </row>
    <row r="580" spans="1:5" x14ac:dyDescent="0.2">
      <c r="A580" s="222"/>
      <c r="B580" s="201"/>
      <c r="C580" s="201"/>
      <c r="D580" s="201"/>
      <c r="E580" s="201"/>
    </row>
    <row r="581" spans="1:5" x14ac:dyDescent="0.2">
      <c r="A581" s="222"/>
      <c r="B581" s="201"/>
      <c r="C581" s="201"/>
      <c r="D581" s="201"/>
      <c r="E581" s="201"/>
    </row>
    <row r="582" spans="1:5" x14ac:dyDescent="0.2">
      <c r="A582" s="222"/>
      <c r="B582" s="201"/>
      <c r="C582" s="201"/>
      <c r="D582" s="201"/>
      <c r="E582" s="201"/>
    </row>
    <row r="583" spans="1:5" x14ac:dyDescent="0.2">
      <c r="A583" s="222"/>
      <c r="B583" s="201"/>
      <c r="C583" s="201"/>
      <c r="D583" s="201"/>
      <c r="E583" s="201"/>
    </row>
    <row r="584" spans="1:5" x14ac:dyDescent="0.2">
      <c r="A584" s="222"/>
      <c r="B584" s="201"/>
      <c r="C584" s="201"/>
      <c r="D584" s="201"/>
      <c r="E584" s="201"/>
    </row>
    <row r="585" spans="1:5" x14ac:dyDescent="0.2">
      <c r="A585" s="222"/>
      <c r="B585" s="201"/>
      <c r="C585" s="201"/>
      <c r="D585" s="201"/>
      <c r="E585" s="201"/>
    </row>
    <row r="586" spans="1:5" x14ac:dyDescent="0.2">
      <c r="A586" s="222"/>
      <c r="B586" s="201"/>
      <c r="C586" s="201"/>
      <c r="D586" s="201"/>
      <c r="E586" s="201"/>
    </row>
    <row r="587" spans="1:5" x14ac:dyDescent="0.2">
      <c r="A587" s="222"/>
      <c r="B587" s="201"/>
      <c r="C587" s="201"/>
      <c r="D587" s="201"/>
      <c r="E587" s="201"/>
    </row>
    <row r="588" spans="1:5" x14ac:dyDescent="0.2">
      <c r="A588" s="222"/>
      <c r="B588" s="201"/>
      <c r="C588" s="201"/>
      <c r="D588" s="201"/>
      <c r="E588" s="201"/>
    </row>
    <row r="589" spans="1:5" x14ac:dyDescent="0.2">
      <c r="A589" s="222"/>
      <c r="B589" s="201"/>
      <c r="C589" s="201"/>
      <c r="D589" s="201"/>
      <c r="E589" s="201"/>
    </row>
    <row r="590" spans="1:5" x14ac:dyDescent="0.2">
      <c r="A590" s="222"/>
      <c r="B590" s="201"/>
      <c r="C590" s="201"/>
      <c r="D590" s="201"/>
      <c r="E590" s="201"/>
    </row>
    <row r="591" spans="1:5" x14ac:dyDescent="0.2">
      <c r="A591" s="222"/>
      <c r="B591" s="201"/>
      <c r="C591" s="201"/>
      <c r="D591" s="201"/>
      <c r="E591" s="201"/>
    </row>
    <row r="592" spans="1:5" x14ac:dyDescent="0.2">
      <c r="A592" s="222"/>
      <c r="B592" s="201"/>
      <c r="C592" s="201"/>
      <c r="D592" s="201"/>
      <c r="E592" s="201"/>
    </row>
    <row r="593" spans="1:5" x14ac:dyDescent="0.2">
      <c r="A593" s="222"/>
      <c r="B593" s="201"/>
      <c r="C593" s="201"/>
      <c r="D593" s="201"/>
      <c r="E593" s="201"/>
    </row>
    <row r="594" spans="1:5" x14ac:dyDescent="0.2">
      <c r="A594" s="222"/>
      <c r="B594" s="201"/>
      <c r="C594" s="201"/>
      <c r="D594" s="201"/>
      <c r="E594" s="201"/>
    </row>
    <row r="595" spans="1:5" x14ac:dyDescent="0.2">
      <c r="A595" s="222"/>
      <c r="B595" s="201"/>
      <c r="C595" s="201"/>
      <c r="D595" s="201"/>
      <c r="E595" s="201"/>
    </row>
    <row r="596" spans="1:5" x14ac:dyDescent="0.2">
      <c r="A596" s="222"/>
      <c r="B596" s="201"/>
      <c r="C596" s="201"/>
      <c r="D596" s="201"/>
      <c r="E596" s="201"/>
    </row>
    <row r="597" spans="1:5" x14ac:dyDescent="0.2">
      <c r="A597" s="222"/>
      <c r="B597" s="201"/>
      <c r="C597" s="201"/>
      <c r="D597" s="201"/>
      <c r="E597" s="201"/>
    </row>
    <row r="598" spans="1:5" x14ac:dyDescent="0.2">
      <c r="A598" s="222"/>
      <c r="B598" s="201"/>
      <c r="C598" s="201"/>
      <c r="D598" s="201"/>
      <c r="E598" s="201"/>
    </row>
    <row r="599" spans="1:5" x14ac:dyDescent="0.2">
      <c r="A599" s="222"/>
      <c r="B599" s="201"/>
      <c r="C599" s="201"/>
      <c r="D599" s="201"/>
      <c r="E599" s="201"/>
    </row>
    <row r="600" spans="1:5" x14ac:dyDescent="0.2">
      <c r="A600" s="222"/>
      <c r="B600" s="201"/>
      <c r="C600" s="201"/>
      <c r="D600" s="201"/>
      <c r="E600" s="201"/>
    </row>
    <row r="601" spans="1:5" x14ac:dyDescent="0.2">
      <c r="A601" s="222"/>
      <c r="B601" s="201"/>
      <c r="C601" s="201"/>
      <c r="D601" s="201"/>
      <c r="E601" s="201"/>
    </row>
    <row r="602" spans="1:5" x14ac:dyDescent="0.2">
      <c r="A602" s="222"/>
      <c r="B602" s="201"/>
      <c r="C602" s="201"/>
      <c r="D602" s="201"/>
      <c r="E602" s="201"/>
    </row>
    <row r="603" spans="1:5" x14ac:dyDescent="0.2">
      <c r="A603" s="222"/>
      <c r="B603" s="201"/>
      <c r="C603" s="201"/>
      <c r="D603" s="201"/>
      <c r="E603" s="201"/>
    </row>
    <row r="604" spans="1:5" x14ac:dyDescent="0.2">
      <c r="A604" s="222"/>
      <c r="B604" s="201"/>
      <c r="C604" s="201"/>
      <c r="D604" s="201"/>
      <c r="E604" s="201"/>
    </row>
    <row r="605" spans="1:5" x14ac:dyDescent="0.2">
      <c r="A605" s="222"/>
      <c r="B605" s="201"/>
      <c r="C605" s="201"/>
      <c r="D605" s="201"/>
      <c r="E605" s="201"/>
    </row>
    <row r="606" spans="1:5" x14ac:dyDescent="0.2">
      <c r="A606" s="222"/>
      <c r="B606" s="201"/>
      <c r="C606" s="201"/>
      <c r="D606" s="201"/>
      <c r="E606" s="201"/>
    </row>
    <row r="607" spans="1:5" x14ac:dyDescent="0.2">
      <c r="A607" s="222"/>
      <c r="B607" s="201"/>
      <c r="C607" s="201"/>
      <c r="D607" s="201"/>
      <c r="E607" s="201"/>
    </row>
    <row r="608" spans="1:5" x14ac:dyDescent="0.2">
      <c r="A608" s="222"/>
      <c r="B608" s="201"/>
      <c r="C608" s="201"/>
      <c r="D608" s="201"/>
      <c r="E608" s="201"/>
    </row>
    <row r="609" spans="1:5" x14ac:dyDescent="0.2">
      <c r="A609" s="222"/>
      <c r="B609" s="201"/>
      <c r="C609" s="201"/>
      <c r="D609" s="201"/>
      <c r="E609" s="201"/>
    </row>
    <row r="610" spans="1:5" x14ac:dyDescent="0.2">
      <c r="A610" s="222"/>
      <c r="B610" s="201"/>
      <c r="C610" s="201"/>
      <c r="D610" s="201"/>
      <c r="E610" s="201"/>
    </row>
    <row r="611" spans="1:5" x14ac:dyDescent="0.2">
      <c r="A611" s="222"/>
      <c r="B611" s="201"/>
      <c r="C611" s="201"/>
      <c r="D611" s="201"/>
      <c r="E611" s="201"/>
    </row>
    <row r="612" spans="1:5" x14ac:dyDescent="0.2">
      <c r="A612" s="222"/>
      <c r="B612" s="201"/>
      <c r="C612" s="201"/>
      <c r="D612" s="201"/>
      <c r="E612" s="201"/>
    </row>
    <row r="613" spans="1:5" x14ac:dyDescent="0.2">
      <c r="A613" s="222"/>
      <c r="B613" s="201"/>
      <c r="C613" s="201"/>
      <c r="D613" s="201"/>
      <c r="E613" s="201"/>
    </row>
    <row r="614" spans="1:5" x14ac:dyDescent="0.2">
      <c r="A614" s="222"/>
      <c r="B614" s="201"/>
      <c r="C614" s="201"/>
      <c r="D614" s="201"/>
      <c r="E614" s="201"/>
    </row>
    <row r="615" spans="1:5" x14ac:dyDescent="0.2">
      <c r="A615" s="222"/>
      <c r="B615" s="201"/>
      <c r="C615" s="201"/>
      <c r="D615" s="201"/>
      <c r="E615" s="201"/>
    </row>
    <row r="616" spans="1:5" x14ac:dyDescent="0.2">
      <c r="A616" s="222"/>
      <c r="B616" s="201"/>
      <c r="C616" s="201"/>
      <c r="D616" s="201"/>
      <c r="E616" s="201"/>
    </row>
    <row r="617" spans="1:5" x14ac:dyDescent="0.2">
      <c r="A617" s="222"/>
      <c r="B617" s="201"/>
      <c r="C617" s="201"/>
      <c r="D617" s="201"/>
      <c r="E617" s="201"/>
    </row>
    <row r="618" spans="1:5" x14ac:dyDescent="0.2">
      <c r="A618" s="222"/>
      <c r="B618" s="201"/>
      <c r="C618" s="201"/>
      <c r="D618" s="201"/>
      <c r="E618" s="201"/>
    </row>
    <row r="619" spans="1:5" x14ac:dyDescent="0.2">
      <c r="A619" s="222"/>
      <c r="B619" s="201"/>
      <c r="C619" s="201"/>
      <c r="D619" s="201"/>
      <c r="E619" s="201"/>
    </row>
    <row r="620" spans="1:5" x14ac:dyDescent="0.2">
      <c r="A620" s="222"/>
      <c r="B620" s="201"/>
      <c r="C620" s="201"/>
      <c r="D620" s="201"/>
      <c r="E620" s="201"/>
    </row>
    <row r="621" spans="1:5" x14ac:dyDescent="0.2">
      <c r="A621" s="222"/>
      <c r="B621" s="201"/>
      <c r="C621" s="201"/>
      <c r="D621" s="201"/>
      <c r="E621" s="201"/>
    </row>
    <row r="622" spans="1:5" x14ac:dyDescent="0.2">
      <c r="A622" s="222"/>
      <c r="B622" s="201"/>
      <c r="C622" s="201"/>
      <c r="D622" s="201"/>
      <c r="E622" s="201"/>
    </row>
    <row r="623" spans="1:5" x14ac:dyDescent="0.2">
      <c r="A623" s="222"/>
      <c r="B623" s="201"/>
      <c r="C623" s="201"/>
      <c r="D623" s="201"/>
      <c r="E623" s="201"/>
    </row>
    <row r="624" spans="1:5" x14ac:dyDescent="0.2">
      <c r="A624" s="222"/>
      <c r="B624" s="201"/>
      <c r="C624" s="201"/>
      <c r="D624" s="201"/>
      <c r="E624" s="201"/>
    </row>
    <row r="625" spans="1:5" x14ac:dyDescent="0.2">
      <c r="A625" s="222"/>
      <c r="B625" s="201"/>
      <c r="C625" s="201"/>
      <c r="D625" s="201"/>
      <c r="E625" s="201"/>
    </row>
    <row r="626" spans="1:5" x14ac:dyDescent="0.2">
      <c r="A626" s="222"/>
      <c r="B626" s="201"/>
      <c r="C626" s="201"/>
      <c r="D626" s="201"/>
      <c r="E626" s="201"/>
    </row>
    <row r="627" spans="1:5" x14ac:dyDescent="0.2">
      <c r="A627" s="222"/>
      <c r="B627" s="201"/>
      <c r="C627" s="201"/>
      <c r="D627" s="201"/>
      <c r="E627" s="201"/>
    </row>
    <row r="628" spans="1:5" x14ac:dyDescent="0.2">
      <c r="A628" s="222"/>
      <c r="B628" s="201"/>
      <c r="C628" s="201"/>
      <c r="D628" s="201"/>
      <c r="E628" s="201"/>
    </row>
    <row r="629" spans="1:5" x14ac:dyDescent="0.2">
      <c r="A629" s="222"/>
      <c r="B629" s="201"/>
      <c r="C629" s="201"/>
      <c r="D629" s="201"/>
      <c r="E629" s="201"/>
    </row>
    <row r="630" spans="1:5" x14ac:dyDescent="0.2">
      <c r="A630" s="222"/>
      <c r="B630" s="201"/>
      <c r="C630" s="201"/>
      <c r="D630" s="201"/>
      <c r="E630" s="201"/>
    </row>
    <row r="631" spans="1:5" x14ac:dyDescent="0.2">
      <c r="A631" s="222"/>
      <c r="B631" s="201"/>
      <c r="C631" s="201"/>
      <c r="D631" s="201"/>
      <c r="E631" s="201"/>
    </row>
    <row r="632" spans="1:5" x14ac:dyDescent="0.2">
      <c r="A632" s="222"/>
      <c r="B632" s="201"/>
      <c r="C632" s="201"/>
      <c r="D632" s="201"/>
      <c r="E632" s="201"/>
    </row>
    <row r="633" spans="1:5" x14ac:dyDescent="0.2">
      <c r="A633" s="222"/>
      <c r="B633" s="201"/>
      <c r="C633" s="201"/>
      <c r="D633" s="201"/>
      <c r="E633" s="201"/>
    </row>
    <row r="634" spans="1:5" x14ac:dyDescent="0.2">
      <c r="A634" s="222"/>
      <c r="B634" s="201"/>
      <c r="C634" s="201"/>
      <c r="D634" s="201"/>
      <c r="E634" s="201"/>
    </row>
    <row r="635" spans="1:5" x14ac:dyDescent="0.2">
      <c r="A635" s="222"/>
      <c r="B635" s="201"/>
      <c r="C635" s="201"/>
      <c r="D635" s="201"/>
      <c r="E635" s="201"/>
    </row>
    <row r="636" spans="1:5" x14ac:dyDescent="0.2">
      <c r="A636" s="222"/>
      <c r="B636" s="201"/>
      <c r="C636" s="201"/>
      <c r="D636" s="201"/>
      <c r="E636" s="201"/>
    </row>
    <row r="637" spans="1:5" x14ac:dyDescent="0.2">
      <c r="A637" s="222"/>
      <c r="B637" s="201"/>
      <c r="C637" s="201"/>
      <c r="D637" s="201"/>
      <c r="E637" s="201"/>
    </row>
    <row r="638" spans="1:5" x14ac:dyDescent="0.2">
      <c r="A638" s="222"/>
      <c r="B638" s="201"/>
      <c r="C638" s="201"/>
      <c r="D638" s="201"/>
      <c r="E638" s="201"/>
    </row>
    <row r="639" spans="1:5" x14ac:dyDescent="0.2">
      <c r="A639" s="222"/>
      <c r="B639" s="201"/>
      <c r="C639" s="201"/>
      <c r="D639" s="201"/>
      <c r="E639" s="201"/>
    </row>
    <row r="640" spans="1:5" x14ac:dyDescent="0.2">
      <c r="A640" s="222"/>
      <c r="B640" s="201"/>
      <c r="C640" s="201"/>
      <c r="D640" s="201"/>
      <c r="E640" s="201"/>
    </row>
    <row r="641" spans="1:5" x14ac:dyDescent="0.2">
      <c r="A641" s="222"/>
      <c r="B641" s="201"/>
      <c r="C641" s="201"/>
      <c r="D641" s="201"/>
      <c r="E641" s="201"/>
    </row>
    <row r="642" spans="1:5" x14ac:dyDescent="0.2">
      <c r="A642" s="222"/>
      <c r="B642" s="201"/>
      <c r="C642" s="201"/>
      <c r="D642" s="201"/>
      <c r="E642" s="201"/>
    </row>
    <row r="643" spans="1:5" x14ac:dyDescent="0.2">
      <c r="A643" s="222"/>
      <c r="B643" s="201"/>
      <c r="C643" s="201"/>
      <c r="D643" s="201"/>
      <c r="E643" s="201"/>
    </row>
    <row r="644" spans="1:5" x14ac:dyDescent="0.2">
      <c r="A644" s="222"/>
      <c r="B644" s="201"/>
      <c r="C644" s="201"/>
      <c r="D644" s="201"/>
      <c r="E644" s="201"/>
    </row>
    <row r="645" spans="1:5" x14ac:dyDescent="0.2">
      <c r="A645" s="222"/>
      <c r="B645" s="201"/>
      <c r="C645" s="201"/>
      <c r="D645" s="201"/>
      <c r="E645" s="201"/>
    </row>
    <row r="646" spans="1:5" x14ac:dyDescent="0.2">
      <c r="A646" s="222"/>
      <c r="B646" s="201"/>
      <c r="C646" s="201"/>
      <c r="D646" s="201"/>
      <c r="E646" s="201"/>
    </row>
    <row r="647" spans="1:5" x14ac:dyDescent="0.2">
      <c r="A647" s="222"/>
      <c r="B647" s="201"/>
      <c r="C647" s="201"/>
      <c r="D647" s="201"/>
      <c r="E647" s="201"/>
    </row>
    <row r="648" spans="1:5" x14ac:dyDescent="0.2">
      <c r="A648" s="222"/>
      <c r="B648" s="201"/>
      <c r="C648" s="201"/>
      <c r="D648" s="201"/>
      <c r="E648" s="201"/>
    </row>
    <row r="649" spans="1:5" x14ac:dyDescent="0.2">
      <c r="A649" s="222"/>
      <c r="B649" s="201"/>
      <c r="C649" s="201"/>
      <c r="D649" s="201"/>
      <c r="E649" s="201"/>
    </row>
    <row r="650" spans="1:5" x14ac:dyDescent="0.2">
      <c r="A650" s="222"/>
      <c r="B650" s="201"/>
      <c r="C650" s="201"/>
      <c r="D650" s="201"/>
      <c r="E650" s="201"/>
    </row>
    <row r="651" spans="1:5" x14ac:dyDescent="0.2">
      <c r="A651" s="222"/>
      <c r="B651" s="201"/>
      <c r="C651" s="201"/>
      <c r="D651" s="201"/>
      <c r="E651" s="201"/>
    </row>
    <row r="652" spans="1:5" x14ac:dyDescent="0.2">
      <c r="A652" s="222"/>
      <c r="B652" s="201"/>
      <c r="C652" s="201"/>
      <c r="D652" s="201"/>
      <c r="E652" s="201"/>
    </row>
    <row r="653" spans="1:5" x14ac:dyDescent="0.2">
      <c r="A653" s="222"/>
      <c r="B653" s="201"/>
      <c r="C653" s="201"/>
      <c r="D653" s="201"/>
      <c r="E653" s="201"/>
    </row>
    <row r="654" spans="1:5" x14ac:dyDescent="0.2">
      <c r="A654" s="222"/>
      <c r="B654" s="201"/>
      <c r="C654" s="201"/>
      <c r="D654" s="201"/>
      <c r="E654" s="201"/>
    </row>
    <row r="655" spans="1:5" x14ac:dyDescent="0.2">
      <c r="A655" s="222"/>
      <c r="B655" s="201"/>
      <c r="C655" s="201"/>
      <c r="D655" s="201"/>
      <c r="E655" s="201"/>
    </row>
    <row r="656" spans="1:5" x14ac:dyDescent="0.2">
      <c r="A656" s="222"/>
      <c r="B656" s="201"/>
      <c r="C656" s="201"/>
      <c r="D656" s="201"/>
      <c r="E656" s="201"/>
    </row>
    <row r="657" spans="1:5" x14ac:dyDescent="0.2">
      <c r="A657" s="222"/>
      <c r="B657" s="201"/>
      <c r="C657" s="201"/>
      <c r="D657" s="201"/>
      <c r="E657" s="201"/>
    </row>
    <row r="658" spans="1:5" x14ac:dyDescent="0.2">
      <c r="A658" s="222"/>
      <c r="B658" s="201"/>
      <c r="C658" s="201"/>
      <c r="D658" s="201"/>
      <c r="E658" s="201"/>
    </row>
    <row r="659" spans="1:5" x14ac:dyDescent="0.2">
      <c r="A659" s="222"/>
      <c r="B659" s="201"/>
      <c r="C659" s="201"/>
      <c r="D659" s="201"/>
      <c r="E659" s="201"/>
    </row>
    <row r="660" spans="1:5" x14ac:dyDescent="0.2">
      <c r="A660" s="222"/>
      <c r="B660" s="201"/>
      <c r="C660" s="201"/>
      <c r="D660" s="201"/>
      <c r="E660" s="201"/>
    </row>
    <row r="661" spans="1:5" x14ac:dyDescent="0.2">
      <c r="A661" s="222"/>
      <c r="B661" s="201"/>
      <c r="C661" s="201"/>
      <c r="D661" s="201"/>
      <c r="E661" s="201"/>
    </row>
    <row r="662" spans="1:5" x14ac:dyDescent="0.2">
      <c r="A662" s="222"/>
      <c r="B662" s="201"/>
      <c r="C662" s="201"/>
      <c r="D662" s="201"/>
      <c r="E662" s="201"/>
    </row>
    <row r="663" spans="1:5" x14ac:dyDescent="0.2">
      <c r="A663" s="222"/>
      <c r="B663" s="201"/>
      <c r="C663" s="201"/>
      <c r="D663" s="201"/>
      <c r="E663" s="201"/>
    </row>
    <row r="664" spans="1:5" x14ac:dyDescent="0.2">
      <c r="A664" s="222"/>
      <c r="B664" s="201"/>
      <c r="C664" s="201"/>
      <c r="D664" s="201"/>
      <c r="E664" s="201"/>
    </row>
    <row r="665" spans="1:5" x14ac:dyDescent="0.2">
      <c r="A665" s="222"/>
      <c r="B665" s="201"/>
      <c r="C665" s="201"/>
      <c r="D665" s="201"/>
      <c r="E665" s="201"/>
    </row>
    <row r="666" spans="1:5" x14ac:dyDescent="0.2">
      <c r="A666" s="222"/>
      <c r="B666" s="201"/>
      <c r="C666" s="201"/>
      <c r="D666" s="201"/>
      <c r="E666" s="201"/>
    </row>
    <row r="667" spans="1:5" x14ac:dyDescent="0.2">
      <c r="A667" s="222"/>
      <c r="B667" s="201"/>
      <c r="C667" s="201"/>
      <c r="D667" s="201"/>
      <c r="E667" s="201"/>
    </row>
    <row r="668" spans="1:5" x14ac:dyDescent="0.2">
      <c r="A668" s="222"/>
      <c r="B668" s="201"/>
      <c r="C668" s="201"/>
      <c r="D668" s="201"/>
      <c r="E668" s="201"/>
    </row>
    <row r="669" spans="1:5" x14ac:dyDescent="0.2">
      <c r="A669" s="222"/>
      <c r="B669" s="201"/>
      <c r="C669" s="201"/>
      <c r="D669" s="201"/>
      <c r="E669" s="201"/>
    </row>
    <row r="670" spans="1:5" x14ac:dyDescent="0.2">
      <c r="A670" s="222"/>
      <c r="B670" s="201"/>
      <c r="C670" s="201"/>
      <c r="D670" s="201"/>
      <c r="E670" s="201"/>
    </row>
    <row r="671" spans="1:5" x14ac:dyDescent="0.2">
      <c r="A671" s="222"/>
      <c r="B671" s="201"/>
      <c r="C671" s="201"/>
      <c r="D671" s="201"/>
      <c r="E671" s="201"/>
    </row>
    <row r="672" spans="1:5" x14ac:dyDescent="0.2">
      <c r="A672" s="222"/>
      <c r="B672" s="201"/>
      <c r="C672" s="201"/>
      <c r="D672" s="201"/>
      <c r="E672" s="201"/>
    </row>
    <row r="673" spans="1:5" x14ac:dyDescent="0.2">
      <c r="A673" s="222"/>
      <c r="B673" s="201"/>
      <c r="C673" s="201"/>
      <c r="D673" s="201"/>
      <c r="E673" s="201"/>
    </row>
    <row r="674" spans="1:5" x14ac:dyDescent="0.2">
      <c r="A674" s="222"/>
      <c r="B674" s="201"/>
      <c r="C674" s="201"/>
      <c r="D674" s="201"/>
      <c r="E674" s="201"/>
    </row>
    <row r="675" spans="1:5" x14ac:dyDescent="0.2">
      <c r="A675" s="222"/>
      <c r="B675" s="201"/>
      <c r="C675" s="201"/>
      <c r="D675" s="201"/>
      <c r="E675" s="201"/>
    </row>
    <row r="676" spans="1:5" x14ac:dyDescent="0.2">
      <c r="A676" s="222"/>
      <c r="B676" s="201"/>
      <c r="C676" s="201"/>
      <c r="D676" s="201"/>
      <c r="E676" s="201"/>
    </row>
    <row r="677" spans="1:5" x14ac:dyDescent="0.2">
      <c r="A677" s="222"/>
      <c r="B677" s="201"/>
      <c r="C677" s="201"/>
      <c r="D677" s="201"/>
      <c r="E677" s="201"/>
    </row>
    <row r="678" spans="1:5" x14ac:dyDescent="0.2">
      <c r="A678" s="222"/>
      <c r="B678" s="201"/>
      <c r="C678" s="201"/>
      <c r="D678" s="201"/>
      <c r="E678" s="201"/>
    </row>
    <row r="679" spans="1:5" x14ac:dyDescent="0.2">
      <c r="A679" s="222"/>
      <c r="B679" s="201"/>
      <c r="C679" s="201"/>
      <c r="D679" s="201"/>
      <c r="E679" s="201"/>
    </row>
    <row r="680" spans="1:5" x14ac:dyDescent="0.2">
      <c r="A680" s="222"/>
      <c r="B680" s="201"/>
      <c r="C680" s="201"/>
      <c r="D680" s="201"/>
      <c r="E680" s="201"/>
    </row>
    <row r="681" spans="1:5" x14ac:dyDescent="0.2">
      <c r="A681" s="222"/>
      <c r="B681" s="201"/>
      <c r="C681" s="201"/>
      <c r="D681" s="201"/>
      <c r="E681" s="201"/>
    </row>
    <row r="682" spans="1:5" x14ac:dyDescent="0.2">
      <c r="A682" s="222"/>
      <c r="B682" s="201"/>
      <c r="C682" s="201"/>
      <c r="D682" s="201"/>
      <c r="E682" s="201"/>
    </row>
    <row r="683" spans="1:5" x14ac:dyDescent="0.2">
      <c r="A683" s="222"/>
      <c r="B683" s="201"/>
      <c r="C683" s="201"/>
      <c r="D683" s="201"/>
      <c r="E683" s="201"/>
    </row>
    <row r="684" spans="1:5" x14ac:dyDescent="0.2">
      <c r="A684" s="222"/>
      <c r="B684" s="201"/>
      <c r="C684" s="201"/>
      <c r="D684" s="201"/>
      <c r="E684" s="201"/>
    </row>
    <row r="685" spans="1:5" x14ac:dyDescent="0.2">
      <c r="A685" s="222"/>
      <c r="B685" s="201"/>
      <c r="C685" s="201"/>
      <c r="D685" s="201"/>
      <c r="E685" s="201"/>
    </row>
    <row r="686" spans="1:5" x14ac:dyDescent="0.2">
      <c r="A686" s="222"/>
      <c r="B686" s="201"/>
      <c r="C686" s="201"/>
      <c r="D686" s="201"/>
      <c r="E686" s="201"/>
    </row>
    <row r="687" spans="1:5" x14ac:dyDescent="0.2">
      <c r="A687" s="222"/>
      <c r="B687" s="201"/>
      <c r="C687" s="201"/>
      <c r="D687" s="201"/>
      <c r="E687" s="201"/>
    </row>
    <row r="688" spans="1:5" x14ac:dyDescent="0.2">
      <c r="A688" s="222"/>
      <c r="B688" s="201"/>
      <c r="C688" s="201"/>
      <c r="D688" s="201"/>
      <c r="E688" s="201"/>
    </row>
    <row r="689" spans="1:5" x14ac:dyDescent="0.2">
      <c r="A689" s="222"/>
      <c r="B689" s="201"/>
      <c r="C689" s="201"/>
      <c r="D689" s="201"/>
      <c r="E689" s="201"/>
    </row>
    <row r="690" spans="1:5" x14ac:dyDescent="0.2">
      <c r="A690" s="222"/>
      <c r="B690" s="201"/>
      <c r="C690" s="201"/>
      <c r="D690" s="201"/>
      <c r="E690" s="201"/>
    </row>
    <row r="691" spans="1:5" x14ac:dyDescent="0.2">
      <c r="A691" s="222"/>
      <c r="B691" s="201"/>
      <c r="C691" s="201"/>
      <c r="D691" s="201"/>
      <c r="E691" s="201"/>
    </row>
    <row r="692" spans="1:5" x14ac:dyDescent="0.2">
      <c r="A692" s="222"/>
      <c r="B692" s="201"/>
      <c r="C692" s="201"/>
      <c r="D692" s="201"/>
      <c r="E692" s="201"/>
    </row>
    <row r="693" spans="1:5" x14ac:dyDescent="0.2">
      <c r="A693" s="222"/>
      <c r="B693" s="201"/>
      <c r="C693" s="201"/>
      <c r="D693" s="201"/>
      <c r="E693" s="201"/>
    </row>
    <row r="694" spans="1:5" x14ac:dyDescent="0.2">
      <c r="A694" s="222"/>
      <c r="B694" s="201"/>
      <c r="C694" s="201"/>
      <c r="D694" s="201"/>
      <c r="E694" s="201"/>
    </row>
    <row r="695" spans="1:5" x14ac:dyDescent="0.2">
      <c r="A695" s="222"/>
      <c r="B695" s="201"/>
      <c r="C695" s="201"/>
      <c r="D695" s="201"/>
      <c r="E695" s="201"/>
    </row>
    <row r="696" spans="1:5" x14ac:dyDescent="0.2">
      <c r="A696" s="222"/>
      <c r="B696" s="201"/>
      <c r="C696" s="201"/>
      <c r="D696" s="201"/>
      <c r="E696" s="201"/>
    </row>
    <row r="697" spans="1:5" x14ac:dyDescent="0.2">
      <c r="A697" s="222"/>
      <c r="B697" s="201"/>
      <c r="C697" s="201"/>
      <c r="D697" s="201"/>
      <c r="E697" s="201"/>
    </row>
    <row r="698" spans="1:5" x14ac:dyDescent="0.2">
      <c r="A698" s="222"/>
      <c r="B698" s="201"/>
      <c r="C698" s="201"/>
      <c r="D698" s="201"/>
      <c r="E698" s="201"/>
    </row>
    <row r="699" spans="1:5" x14ac:dyDescent="0.2">
      <c r="A699" s="222"/>
      <c r="B699" s="201"/>
      <c r="C699" s="201"/>
      <c r="D699" s="201"/>
      <c r="E699" s="201"/>
    </row>
    <row r="700" spans="1:5" x14ac:dyDescent="0.2">
      <c r="A700" s="222"/>
      <c r="B700" s="201"/>
      <c r="C700" s="201"/>
      <c r="D700" s="201"/>
      <c r="E700" s="201"/>
    </row>
    <row r="701" spans="1:5" x14ac:dyDescent="0.2">
      <c r="A701" s="222"/>
      <c r="B701" s="201"/>
      <c r="C701" s="201"/>
      <c r="D701" s="201"/>
      <c r="E701" s="201"/>
    </row>
    <row r="702" spans="1:5" x14ac:dyDescent="0.2">
      <c r="A702" s="222"/>
      <c r="B702" s="201"/>
      <c r="C702" s="201"/>
      <c r="D702" s="201"/>
      <c r="E702" s="201"/>
    </row>
    <row r="703" spans="1:5" x14ac:dyDescent="0.2">
      <c r="A703" s="222"/>
      <c r="B703" s="201"/>
      <c r="C703" s="201"/>
      <c r="D703" s="201"/>
      <c r="E703" s="201"/>
    </row>
    <row r="704" spans="1:5" x14ac:dyDescent="0.2">
      <c r="A704" s="222"/>
      <c r="B704" s="201"/>
      <c r="C704" s="201"/>
      <c r="D704" s="201"/>
      <c r="E704" s="201"/>
    </row>
    <row r="705" spans="1:5" x14ac:dyDescent="0.2">
      <c r="A705" s="222"/>
      <c r="B705" s="201"/>
      <c r="C705" s="201"/>
      <c r="D705" s="201"/>
      <c r="E705" s="201"/>
    </row>
    <row r="706" spans="1:5" x14ac:dyDescent="0.2">
      <c r="A706" s="222"/>
      <c r="B706" s="201"/>
      <c r="C706" s="201"/>
      <c r="D706" s="201"/>
      <c r="E706" s="201"/>
    </row>
    <row r="707" spans="1:5" x14ac:dyDescent="0.2">
      <c r="A707" s="222"/>
      <c r="B707" s="201"/>
      <c r="C707" s="201"/>
      <c r="D707" s="201"/>
      <c r="E707" s="201"/>
    </row>
    <row r="708" spans="1:5" x14ac:dyDescent="0.2">
      <c r="A708" s="222"/>
      <c r="B708" s="201"/>
      <c r="C708" s="201"/>
      <c r="D708" s="201"/>
      <c r="E708" s="201"/>
    </row>
    <row r="709" spans="1:5" x14ac:dyDescent="0.2">
      <c r="A709" s="222"/>
      <c r="B709" s="201"/>
      <c r="C709" s="201"/>
      <c r="D709" s="201"/>
      <c r="E709" s="201"/>
    </row>
    <row r="710" spans="1:5" x14ac:dyDescent="0.2">
      <c r="A710" s="222"/>
      <c r="B710" s="201"/>
      <c r="C710" s="201"/>
      <c r="D710" s="201"/>
      <c r="E710" s="201"/>
    </row>
    <row r="711" spans="1:5" x14ac:dyDescent="0.2">
      <c r="A711" s="222"/>
      <c r="B711" s="201"/>
      <c r="C711" s="201"/>
      <c r="D711" s="201"/>
      <c r="E711" s="201"/>
    </row>
    <row r="712" spans="1:5" x14ac:dyDescent="0.2">
      <c r="A712" s="222"/>
      <c r="B712" s="201"/>
      <c r="C712" s="201"/>
      <c r="D712" s="201"/>
      <c r="E712" s="201"/>
    </row>
    <row r="713" spans="1:5" x14ac:dyDescent="0.2">
      <c r="A713" s="222"/>
      <c r="B713" s="201"/>
      <c r="C713" s="201"/>
      <c r="D713" s="201"/>
      <c r="E713" s="201"/>
    </row>
    <row r="714" spans="1:5" x14ac:dyDescent="0.2">
      <c r="A714" s="222"/>
      <c r="B714" s="201"/>
      <c r="C714" s="201"/>
      <c r="D714" s="201"/>
      <c r="E714" s="201"/>
    </row>
    <row r="715" spans="1:5" x14ac:dyDescent="0.2">
      <c r="A715" s="222"/>
      <c r="B715" s="201"/>
      <c r="C715" s="201"/>
      <c r="D715" s="201"/>
      <c r="E715" s="201"/>
    </row>
    <row r="716" spans="1:5" x14ac:dyDescent="0.2">
      <c r="A716" s="222"/>
      <c r="B716" s="201"/>
      <c r="C716" s="201"/>
      <c r="D716" s="201"/>
      <c r="E716" s="201"/>
    </row>
    <row r="717" spans="1:5" x14ac:dyDescent="0.2">
      <c r="A717" s="222"/>
      <c r="B717" s="201"/>
      <c r="C717" s="201"/>
      <c r="D717" s="201"/>
      <c r="E717" s="201"/>
    </row>
    <row r="718" spans="1:5" x14ac:dyDescent="0.2">
      <c r="A718" s="222"/>
      <c r="B718" s="201"/>
      <c r="C718" s="201"/>
      <c r="D718" s="201"/>
      <c r="E718" s="201"/>
    </row>
    <row r="719" spans="1:5" x14ac:dyDescent="0.2">
      <c r="A719" s="222"/>
      <c r="B719" s="201"/>
      <c r="C719" s="201"/>
      <c r="D719" s="201"/>
      <c r="E719" s="201"/>
    </row>
    <row r="720" spans="1:5" x14ac:dyDescent="0.2">
      <c r="A720" s="222"/>
      <c r="B720" s="201"/>
      <c r="C720" s="201"/>
      <c r="D720" s="201"/>
      <c r="E720" s="201"/>
    </row>
    <row r="721" spans="1:5" x14ac:dyDescent="0.2">
      <c r="A721" s="222"/>
      <c r="B721" s="201"/>
      <c r="C721" s="201"/>
      <c r="D721" s="201"/>
      <c r="E721" s="201"/>
    </row>
    <row r="722" spans="1:5" x14ac:dyDescent="0.2">
      <c r="A722" s="222"/>
      <c r="B722" s="201"/>
      <c r="C722" s="201"/>
      <c r="D722" s="201"/>
      <c r="E722" s="201"/>
    </row>
    <row r="723" spans="1:5" x14ac:dyDescent="0.2">
      <c r="A723" s="222"/>
      <c r="B723" s="201"/>
      <c r="C723" s="201"/>
      <c r="D723" s="201"/>
      <c r="E723" s="201"/>
    </row>
    <row r="724" spans="1:5" x14ac:dyDescent="0.2">
      <c r="A724" s="222"/>
      <c r="B724" s="201"/>
      <c r="C724" s="201"/>
      <c r="D724" s="201"/>
      <c r="E724" s="201"/>
    </row>
    <row r="725" spans="1:5" x14ac:dyDescent="0.2">
      <c r="A725" s="222"/>
      <c r="B725" s="201"/>
      <c r="C725" s="201"/>
      <c r="D725" s="201"/>
      <c r="E725" s="201"/>
    </row>
    <row r="726" spans="1:5" x14ac:dyDescent="0.2">
      <c r="A726" s="222"/>
      <c r="B726" s="201"/>
      <c r="C726" s="201"/>
      <c r="D726" s="201"/>
      <c r="E726" s="201"/>
    </row>
    <row r="727" spans="1:5" x14ac:dyDescent="0.2">
      <c r="A727" s="222"/>
      <c r="B727" s="201"/>
      <c r="C727" s="201"/>
      <c r="D727" s="201"/>
      <c r="E727" s="201"/>
    </row>
    <row r="728" spans="1:5" x14ac:dyDescent="0.2">
      <c r="A728" s="222"/>
      <c r="B728" s="201"/>
      <c r="C728" s="201"/>
      <c r="D728" s="201"/>
      <c r="E728" s="201"/>
    </row>
    <row r="729" spans="1:5" x14ac:dyDescent="0.2">
      <c r="A729" s="222"/>
      <c r="B729" s="201"/>
      <c r="C729" s="201"/>
      <c r="D729" s="201"/>
      <c r="E729" s="201"/>
    </row>
    <row r="730" spans="1:5" x14ac:dyDescent="0.2">
      <c r="A730" s="222"/>
      <c r="B730" s="201"/>
      <c r="C730" s="201"/>
      <c r="D730" s="201"/>
      <c r="E730" s="201"/>
    </row>
    <row r="731" spans="1:5" x14ac:dyDescent="0.2">
      <c r="A731" s="222"/>
      <c r="B731" s="201"/>
      <c r="C731" s="201"/>
      <c r="D731" s="201"/>
      <c r="E731" s="201"/>
    </row>
    <row r="732" spans="1:5" x14ac:dyDescent="0.2">
      <c r="A732" s="222"/>
      <c r="B732" s="201"/>
      <c r="C732" s="201"/>
      <c r="D732" s="201"/>
      <c r="E732" s="201"/>
    </row>
    <row r="733" spans="1:5" x14ac:dyDescent="0.2">
      <c r="A733" s="222"/>
      <c r="B733" s="201"/>
      <c r="C733" s="201"/>
      <c r="D733" s="201"/>
      <c r="E733" s="201"/>
    </row>
    <row r="734" spans="1:5" x14ac:dyDescent="0.2">
      <c r="A734" s="222"/>
      <c r="B734" s="201"/>
      <c r="C734" s="201"/>
      <c r="D734" s="201"/>
      <c r="E734" s="201"/>
    </row>
    <row r="735" spans="1:5" x14ac:dyDescent="0.2">
      <c r="A735" s="222"/>
      <c r="B735" s="201"/>
      <c r="C735" s="201"/>
      <c r="D735" s="201"/>
      <c r="E735" s="201"/>
    </row>
    <row r="736" spans="1:5" x14ac:dyDescent="0.2">
      <c r="A736" s="222"/>
      <c r="B736" s="201"/>
      <c r="C736" s="201"/>
      <c r="D736" s="201"/>
      <c r="E736" s="201"/>
    </row>
    <row r="737" spans="1:5" x14ac:dyDescent="0.2">
      <c r="A737" s="222"/>
      <c r="B737" s="201"/>
      <c r="C737" s="201"/>
      <c r="D737" s="201"/>
      <c r="E737" s="201"/>
    </row>
    <row r="738" spans="1:5" x14ac:dyDescent="0.2">
      <c r="A738" s="222"/>
      <c r="B738" s="201"/>
      <c r="C738" s="201"/>
      <c r="D738" s="201"/>
      <c r="E738" s="201"/>
    </row>
    <row r="739" spans="1:5" x14ac:dyDescent="0.2">
      <c r="A739" s="222"/>
      <c r="B739" s="201"/>
      <c r="C739" s="201"/>
      <c r="D739" s="201"/>
      <c r="E739" s="201"/>
    </row>
    <row r="740" spans="1:5" x14ac:dyDescent="0.2">
      <c r="A740" s="222"/>
      <c r="B740" s="201"/>
      <c r="C740" s="201"/>
      <c r="D740" s="201"/>
      <c r="E740" s="201"/>
    </row>
    <row r="741" spans="1:5" x14ac:dyDescent="0.2">
      <c r="A741" s="222"/>
      <c r="B741" s="201"/>
      <c r="C741" s="201"/>
      <c r="D741" s="201"/>
      <c r="E741" s="201"/>
    </row>
    <row r="742" spans="1:5" x14ac:dyDescent="0.2">
      <c r="A742" s="222"/>
      <c r="B742" s="201"/>
      <c r="C742" s="201"/>
      <c r="D742" s="201"/>
      <c r="E742" s="201"/>
    </row>
    <row r="743" spans="1:5" x14ac:dyDescent="0.2">
      <c r="A743" s="222"/>
      <c r="B743" s="201"/>
      <c r="C743" s="201"/>
      <c r="D743" s="201"/>
      <c r="E743" s="201"/>
    </row>
    <row r="744" spans="1:5" x14ac:dyDescent="0.2">
      <c r="A744" s="222"/>
      <c r="B744" s="201"/>
      <c r="C744" s="201"/>
      <c r="D744" s="201"/>
      <c r="E744" s="201"/>
    </row>
    <row r="745" spans="1:5" x14ac:dyDescent="0.2">
      <c r="A745" s="222"/>
      <c r="B745" s="201"/>
      <c r="C745" s="201"/>
      <c r="D745" s="201"/>
      <c r="E745" s="201"/>
    </row>
    <row r="746" spans="1:5" x14ac:dyDescent="0.2">
      <c r="A746" s="222"/>
      <c r="B746" s="201"/>
      <c r="C746" s="201"/>
      <c r="D746" s="201"/>
      <c r="E746" s="201"/>
    </row>
    <row r="747" spans="1:5" x14ac:dyDescent="0.2">
      <c r="A747" s="222"/>
      <c r="B747" s="201"/>
      <c r="C747" s="201"/>
      <c r="D747" s="201"/>
      <c r="E747" s="201"/>
    </row>
    <row r="748" spans="1:5" x14ac:dyDescent="0.2">
      <c r="A748" s="222"/>
      <c r="B748" s="201"/>
      <c r="C748" s="201"/>
      <c r="D748" s="201"/>
      <c r="E748" s="201"/>
    </row>
    <row r="749" spans="1:5" x14ac:dyDescent="0.2">
      <c r="A749" s="222"/>
      <c r="B749" s="201"/>
      <c r="C749" s="201"/>
      <c r="D749" s="201"/>
      <c r="E749" s="201"/>
    </row>
    <row r="750" spans="1:5" x14ac:dyDescent="0.2">
      <c r="A750" s="222"/>
      <c r="B750" s="201"/>
      <c r="C750" s="201"/>
      <c r="D750" s="201"/>
      <c r="E750" s="201"/>
    </row>
    <row r="751" spans="1:5" x14ac:dyDescent="0.2">
      <c r="A751" s="222"/>
      <c r="B751" s="201"/>
      <c r="C751" s="201"/>
      <c r="D751" s="201"/>
      <c r="E751" s="201"/>
    </row>
    <row r="752" spans="1:5" x14ac:dyDescent="0.2">
      <c r="A752" s="222"/>
      <c r="B752" s="201"/>
      <c r="C752" s="201"/>
      <c r="D752" s="201"/>
      <c r="E752" s="201"/>
    </row>
    <row r="753" spans="1:5" x14ac:dyDescent="0.2">
      <c r="A753" s="222"/>
      <c r="B753" s="201"/>
      <c r="C753" s="201"/>
      <c r="D753" s="201"/>
      <c r="E753" s="201"/>
    </row>
    <row r="754" spans="1:5" x14ac:dyDescent="0.2">
      <c r="A754" s="222"/>
      <c r="B754" s="201"/>
      <c r="C754" s="201"/>
      <c r="D754" s="201"/>
      <c r="E754" s="201"/>
    </row>
    <row r="755" spans="1:5" x14ac:dyDescent="0.2">
      <c r="A755" s="222"/>
      <c r="B755" s="201"/>
      <c r="C755" s="201"/>
      <c r="D755" s="201"/>
      <c r="E755" s="201"/>
    </row>
    <row r="756" spans="1:5" x14ac:dyDescent="0.2">
      <c r="A756" s="222"/>
      <c r="B756" s="201"/>
      <c r="C756" s="201"/>
      <c r="D756" s="201"/>
      <c r="E756" s="201"/>
    </row>
    <row r="757" spans="1:5" x14ac:dyDescent="0.2">
      <c r="A757" s="222"/>
      <c r="B757" s="201"/>
      <c r="C757" s="201"/>
      <c r="D757" s="201"/>
      <c r="E757" s="201"/>
    </row>
    <row r="758" spans="1:5" x14ac:dyDescent="0.2">
      <c r="A758" s="222"/>
      <c r="B758" s="201"/>
      <c r="C758" s="201"/>
      <c r="D758" s="201"/>
      <c r="E758" s="201"/>
    </row>
    <row r="759" spans="1:5" x14ac:dyDescent="0.2">
      <c r="A759" s="222"/>
      <c r="B759" s="201"/>
      <c r="C759" s="201"/>
      <c r="D759" s="201"/>
      <c r="E759" s="201"/>
    </row>
    <row r="760" spans="1:5" x14ac:dyDescent="0.2">
      <c r="A760" s="222"/>
      <c r="B760" s="201"/>
      <c r="C760" s="201"/>
      <c r="D760" s="201"/>
      <c r="E760" s="201"/>
    </row>
    <row r="761" spans="1:5" x14ac:dyDescent="0.2">
      <c r="A761" s="222"/>
      <c r="B761" s="201"/>
      <c r="C761" s="201"/>
      <c r="D761" s="201"/>
      <c r="E761" s="201"/>
    </row>
    <row r="762" spans="1:5" x14ac:dyDescent="0.2">
      <c r="A762" s="222"/>
      <c r="B762" s="201"/>
      <c r="C762" s="201"/>
      <c r="D762" s="201"/>
      <c r="E762" s="201"/>
    </row>
    <row r="763" spans="1:5" x14ac:dyDescent="0.2">
      <c r="A763" s="222"/>
      <c r="B763" s="201"/>
      <c r="C763" s="201"/>
      <c r="D763" s="201"/>
      <c r="E763" s="201"/>
    </row>
    <row r="764" spans="1:5" x14ac:dyDescent="0.2">
      <c r="A764" s="222"/>
      <c r="B764" s="201"/>
      <c r="C764" s="201"/>
      <c r="D764" s="201"/>
      <c r="E764" s="201"/>
    </row>
    <row r="765" spans="1:5" x14ac:dyDescent="0.2">
      <c r="A765" s="222"/>
      <c r="B765" s="201"/>
      <c r="C765" s="201"/>
      <c r="D765" s="201"/>
      <c r="E765" s="201"/>
    </row>
    <row r="766" spans="1:5" x14ac:dyDescent="0.2">
      <c r="A766" s="222"/>
      <c r="B766" s="201"/>
      <c r="C766" s="201"/>
      <c r="D766" s="201"/>
      <c r="E766" s="201"/>
    </row>
    <row r="767" spans="1:5" x14ac:dyDescent="0.2">
      <c r="A767" s="222"/>
      <c r="B767" s="201"/>
      <c r="C767" s="201"/>
      <c r="D767" s="201"/>
      <c r="E767" s="201"/>
    </row>
    <row r="768" spans="1:5" x14ac:dyDescent="0.2">
      <c r="A768" s="222"/>
      <c r="B768" s="201"/>
      <c r="C768" s="201"/>
      <c r="D768" s="201"/>
      <c r="E768" s="201"/>
    </row>
    <row r="769" spans="1:5" x14ac:dyDescent="0.2">
      <c r="A769" s="222"/>
      <c r="B769" s="201"/>
      <c r="C769" s="201"/>
      <c r="D769" s="201"/>
      <c r="E769" s="201"/>
    </row>
    <row r="770" spans="1:5" x14ac:dyDescent="0.2">
      <c r="A770" s="222"/>
      <c r="B770" s="201"/>
      <c r="C770" s="201"/>
      <c r="D770" s="201"/>
      <c r="E770" s="201"/>
    </row>
    <row r="771" spans="1:5" x14ac:dyDescent="0.2">
      <c r="A771" s="222"/>
      <c r="B771" s="201"/>
      <c r="C771" s="201"/>
      <c r="D771" s="201"/>
      <c r="E771" s="201"/>
    </row>
    <row r="772" spans="1:5" x14ac:dyDescent="0.2">
      <c r="A772" s="222"/>
      <c r="B772" s="201"/>
      <c r="C772" s="201"/>
      <c r="D772" s="201"/>
      <c r="E772" s="201"/>
    </row>
    <row r="773" spans="1:5" x14ac:dyDescent="0.2">
      <c r="A773" s="222"/>
      <c r="B773" s="201"/>
      <c r="C773" s="201"/>
      <c r="D773" s="201"/>
      <c r="E773" s="201"/>
    </row>
    <row r="774" spans="1:5" x14ac:dyDescent="0.2">
      <c r="A774" s="222"/>
      <c r="B774" s="201"/>
      <c r="C774" s="201"/>
      <c r="D774" s="201"/>
      <c r="E774" s="201"/>
    </row>
    <row r="775" spans="1:5" x14ac:dyDescent="0.2">
      <c r="A775" s="222"/>
      <c r="B775" s="201"/>
      <c r="C775" s="201"/>
      <c r="D775" s="201"/>
      <c r="E775" s="201"/>
    </row>
    <row r="776" spans="1:5" x14ac:dyDescent="0.2">
      <c r="A776" s="222"/>
      <c r="B776" s="201"/>
      <c r="C776" s="201"/>
      <c r="D776" s="201"/>
      <c r="E776" s="201"/>
    </row>
    <row r="777" spans="1:5" x14ac:dyDescent="0.2">
      <c r="A777" s="222"/>
      <c r="B777" s="201"/>
      <c r="C777" s="201"/>
      <c r="D777" s="201"/>
      <c r="E777" s="201"/>
    </row>
    <row r="778" spans="1:5" x14ac:dyDescent="0.2">
      <c r="A778" s="222"/>
      <c r="B778" s="201"/>
      <c r="C778" s="201"/>
      <c r="D778" s="201"/>
      <c r="E778" s="201"/>
    </row>
    <row r="779" spans="1:5" x14ac:dyDescent="0.2">
      <c r="A779" s="222"/>
      <c r="B779" s="201"/>
      <c r="C779" s="201"/>
      <c r="D779" s="201"/>
      <c r="E779" s="201"/>
    </row>
    <row r="780" spans="1:5" x14ac:dyDescent="0.2">
      <c r="A780" s="222"/>
      <c r="B780" s="201"/>
      <c r="C780" s="201"/>
      <c r="D780" s="201"/>
      <c r="E780" s="201"/>
    </row>
    <row r="781" spans="1:5" x14ac:dyDescent="0.2">
      <c r="A781" s="222"/>
      <c r="B781" s="201"/>
      <c r="C781" s="201"/>
      <c r="D781" s="201"/>
      <c r="E781" s="201"/>
    </row>
    <row r="782" spans="1:5" x14ac:dyDescent="0.2">
      <c r="A782" s="222"/>
      <c r="B782" s="201"/>
      <c r="C782" s="201"/>
      <c r="D782" s="201"/>
      <c r="E782" s="201"/>
    </row>
    <row r="783" spans="1:5" x14ac:dyDescent="0.2">
      <c r="A783" s="222"/>
      <c r="B783" s="201"/>
      <c r="C783" s="201"/>
      <c r="D783" s="201"/>
      <c r="E783" s="201"/>
    </row>
  </sheetData>
  <sheetProtection insertRows="0"/>
  <mergeCells count="1">
    <mergeCell ref="A1:E1"/>
  </mergeCells>
  <printOptions horizontalCentered="1" gridLines="1"/>
  <pageMargins left="0.78740157480314965" right="0.78740157480314965" top="1.9685039370078741" bottom="0.78740157480314965" header="1.3779527559055118" footer="0"/>
  <pageSetup paperSize="9" orientation="portrait" r:id="rId1"/>
  <headerFooter alignWithMargins="0">
    <oddHeader>&amp;C&amp;12EDAR SANTA COLOMA DE FARNERS &amp;10REGISTRE: CUBES RECEPCIONADES</oddHead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E407F5-C147-4C7D-947A-5548BF2EC961}">
  <dimension ref="A1:B21"/>
  <sheetViews>
    <sheetView workbookViewId="0">
      <selection activeCell="N15" sqref="N15"/>
    </sheetView>
  </sheetViews>
  <sheetFormatPr baseColWidth="10" defaultColWidth="11.42578125" defaultRowHeight="12.75" x14ac:dyDescent="0.2"/>
  <cols>
    <col min="1" max="1" width="25.28515625" style="499" customWidth="1"/>
    <col min="2" max="2" width="39.28515625" style="499" customWidth="1"/>
    <col min="3" max="16384" width="11.42578125" style="499"/>
  </cols>
  <sheetData>
    <row r="1" spans="1:2" ht="15" x14ac:dyDescent="0.25">
      <c r="A1" s="497" t="s">
        <v>0</v>
      </c>
      <c r="B1" s="498" t="s">
        <v>252</v>
      </c>
    </row>
    <row r="2" spans="1:2" ht="15" x14ac:dyDescent="0.25">
      <c r="A2" s="500" t="s">
        <v>1</v>
      </c>
      <c r="B2" s="499" t="s">
        <v>237</v>
      </c>
    </row>
    <row r="5" spans="1:2" x14ac:dyDescent="0.2">
      <c r="A5" s="700" t="s">
        <v>254</v>
      </c>
      <c r="B5" s="700"/>
    </row>
    <row r="6" spans="1:2" x14ac:dyDescent="0.2">
      <c r="A6" s="501" t="s">
        <v>235</v>
      </c>
      <c r="B6" s="502" t="s">
        <v>236</v>
      </c>
    </row>
    <row r="7" spans="1:2" x14ac:dyDescent="0.2">
      <c r="A7" s="503">
        <v>42564</v>
      </c>
      <c r="B7" s="504">
        <v>692.7</v>
      </c>
    </row>
    <row r="8" spans="1:2" x14ac:dyDescent="0.2">
      <c r="A8" s="503">
        <v>42892</v>
      </c>
      <c r="B8" s="504">
        <v>470</v>
      </c>
    </row>
    <row r="9" spans="1:2" x14ac:dyDescent="0.2">
      <c r="A9" s="503">
        <v>43096</v>
      </c>
      <c r="B9" s="504">
        <v>485</v>
      </c>
    </row>
    <row r="10" spans="1:2" x14ac:dyDescent="0.2">
      <c r="A10" s="503">
        <v>43636</v>
      </c>
      <c r="B10" s="504">
        <v>645</v>
      </c>
    </row>
    <row r="11" spans="1:2" x14ac:dyDescent="0.2">
      <c r="A11" s="541">
        <v>44596</v>
      </c>
      <c r="B11" s="542">
        <v>363</v>
      </c>
    </row>
    <row r="12" spans="1:2" x14ac:dyDescent="0.2">
      <c r="A12" s="541">
        <v>44657</v>
      </c>
      <c r="B12" s="542">
        <v>260</v>
      </c>
    </row>
    <row r="13" spans="1:2" x14ac:dyDescent="0.2">
      <c r="A13" s="541">
        <v>44763</v>
      </c>
      <c r="B13" s="542">
        <v>2000</v>
      </c>
    </row>
    <row r="14" spans="1:2" x14ac:dyDescent="0.2">
      <c r="A14" s="541">
        <v>44775</v>
      </c>
      <c r="B14" s="542">
        <v>500</v>
      </c>
    </row>
    <row r="15" spans="1:2" x14ac:dyDescent="0.2">
      <c r="A15" s="541">
        <v>44797</v>
      </c>
      <c r="B15" s="542">
        <v>500</v>
      </c>
    </row>
    <row r="16" spans="1:2" x14ac:dyDescent="0.2">
      <c r="A16" s="503">
        <v>45276</v>
      </c>
      <c r="B16" s="504">
        <v>250</v>
      </c>
    </row>
    <row r="17" spans="1:2" x14ac:dyDescent="0.2">
      <c r="A17" s="503">
        <v>45070</v>
      </c>
      <c r="B17" s="504">
        <v>240</v>
      </c>
    </row>
    <row r="18" spans="1:2" x14ac:dyDescent="0.2">
      <c r="A18" s="503"/>
      <c r="B18" s="504"/>
    </row>
    <row r="19" spans="1:2" x14ac:dyDescent="0.2">
      <c r="A19" s="503"/>
      <c r="B19" s="504"/>
    </row>
    <row r="20" spans="1:2" x14ac:dyDescent="0.2">
      <c r="A20" s="503"/>
      <c r="B20" s="504"/>
    </row>
    <row r="21" spans="1:2" x14ac:dyDescent="0.2">
      <c r="A21" s="503"/>
      <c r="B21" s="504"/>
    </row>
  </sheetData>
  <mergeCells count="1">
    <mergeCell ref="A5:B5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DD233E-B550-415C-A906-E5CFB0279762}">
  <sheetPr>
    <pageSetUpPr fitToPage="1"/>
  </sheetPr>
  <dimension ref="A1:JD52"/>
  <sheetViews>
    <sheetView zoomScale="50" zoomScaleNormal="50" workbookViewId="0">
      <selection activeCell="K9" sqref="K9:AE39"/>
    </sheetView>
  </sheetViews>
  <sheetFormatPr baseColWidth="10" defaultColWidth="11.42578125" defaultRowHeight="16.5" x14ac:dyDescent="0.3"/>
  <cols>
    <col min="1" max="1" width="13.7109375" style="112" customWidth="1"/>
    <col min="2" max="2" width="10.28515625" style="112" customWidth="1"/>
    <col min="3" max="4" width="14.42578125" style="4" customWidth="1"/>
    <col min="5" max="6" width="8.7109375" style="3" customWidth="1"/>
    <col min="7" max="8" width="12.28515625" style="3" customWidth="1"/>
    <col min="9" max="30" width="8.7109375" style="3" customWidth="1"/>
    <col min="31" max="31" width="10" style="3" customWidth="1"/>
    <col min="32" max="32" width="13.140625" style="3" customWidth="1"/>
    <col min="33" max="33" width="16.140625" style="3" customWidth="1"/>
    <col min="34" max="34" width="18.140625" style="3" customWidth="1"/>
    <col min="35" max="35" width="27.85546875" style="3" customWidth="1"/>
    <col min="36" max="36" width="16.42578125" style="3" customWidth="1"/>
    <col min="37" max="37" width="16.28515625" style="3" customWidth="1"/>
    <col min="38" max="40" width="13.28515625" style="237" customWidth="1"/>
    <col min="41" max="41" width="13.28515625" style="3" customWidth="1"/>
    <col min="42" max="43" width="12.28515625" style="3" customWidth="1"/>
    <col min="44" max="44" width="13" style="3" customWidth="1"/>
    <col min="45" max="45" width="11.7109375" style="237" customWidth="1"/>
    <col min="46" max="46" width="10.42578125" style="3" customWidth="1"/>
    <col min="47" max="47" width="10.28515625" style="3" customWidth="1"/>
    <col min="48" max="48" width="11.140625" style="3" customWidth="1"/>
    <col min="49" max="54" width="18.7109375" style="3" customWidth="1"/>
    <col min="55" max="55" width="12.7109375" style="3" customWidth="1"/>
    <col min="56" max="56" width="13.7109375" style="3" customWidth="1"/>
    <col min="57" max="57" width="13.42578125" style="3" customWidth="1"/>
    <col min="58" max="58" width="12.28515625" style="3" customWidth="1"/>
    <col min="59" max="59" width="18.28515625" style="3" customWidth="1"/>
    <col min="60" max="62" width="18.28515625" style="237" customWidth="1"/>
    <col min="63" max="63" width="16.85546875" style="237" customWidth="1"/>
    <col min="64" max="64" width="11.140625" style="3" customWidth="1"/>
    <col min="65" max="65" width="17.7109375" style="3" customWidth="1"/>
    <col min="66" max="66" width="16.5703125" style="3" customWidth="1"/>
    <col min="67" max="67" width="14.85546875" style="3" customWidth="1"/>
    <col min="68" max="68" width="16.5703125" style="3" customWidth="1"/>
    <col min="69" max="16384" width="11.42578125" style="3"/>
  </cols>
  <sheetData>
    <row r="1" spans="1:264" s="44" customFormat="1" ht="21" customHeight="1" x14ac:dyDescent="0.25">
      <c r="A1" s="594" t="s">
        <v>60</v>
      </c>
      <c r="B1" s="594"/>
      <c r="C1" s="595" t="str">
        <f>gener!C1</f>
        <v>TORROJA DEL PIORAT</v>
      </c>
      <c r="D1" s="595"/>
      <c r="E1" s="595"/>
      <c r="F1" s="595"/>
      <c r="G1" s="595"/>
      <c r="H1" s="595"/>
      <c r="I1" s="595"/>
      <c r="J1" s="595"/>
      <c r="K1" s="595"/>
      <c r="L1" s="595"/>
      <c r="M1" s="595"/>
      <c r="N1" s="595"/>
      <c r="O1" s="595"/>
      <c r="P1" s="595"/>
      <c r="Q1" s="595"/>
      <c r="R1" s="248"/>
      <c r="S1" s="596" t="s">
        <v>73</v>
      </c>
      <c r="T1" s="596"/>
      <c r="U1" s="596"/>
      <c r="V1" s="596"/>
      <c r="W1" s="596"/>
      <c r="X1" s="596"/>
      <c r="Y1" s="596"/>
      <c r="Z1" s="596"/>
      <c r="AA1" s="596"/>
      <c r="AB1" s="596"/>
      <c r="AC1" s="596"/>
      <c r="AD1" s="596"/>
      <c r="AE1" s="596"/>
      <c r="AF1" s="596"/>
      <c r="AG1" s="596"/>
      <c r="AH1" s="596"/>
      <c r="AI1" s="596"/>
      <c r="AJ1" s="596"/>
      <c r="AK1" s="596"/>
      <c r="AL1" s="596"/>
      <c r="AM1" s="54"/>
      <c r="AN1" s="54"/>
      <c r="AO1" s="54"/>
      <c r="AP1" s="248"/>
      <c r="AQ1" s="53"/>
      <c r="AS1" s="235"/>
      <c r="BG1" s="54"/>
      <c r="BH1" s="238"/>
      <c r="BI1" s="238"/>
      <c r="BJ1" s="238"/>
      <c r="BK1" s="238"/>
      <c r="BL1" s="54"/>
      <c r="BM1" s="54"/>
      <c r="BN1" s="54"/>
      <c r="BO1" s="54"/>
      <c r="BP1" s="54"/>
    </row>
    <row r="2" spans="1:264" s="44" customFormat="1" ht="21" customHeight="1" thickBot="1" x14ac:dyDescent="0.3">
      <c r="A2" s="596" t="s">
        <v>88</v>
      </c>
      <c r="B2" s="596"/>
      <c r="C2" s="596"/>
      <c r="D2" s="54"/>
      <c r="E2" s="597" t="s">
        <v>170</v>
      </c>
      <c r="F2" s="597"/>
      <c r="G2" s="597"/>
      <c r="H2" s="597"/>
      <c r="I2" s="597"/>
      <c r="J2" s="53"/>
      <c r="K2" s="53"/>
      <c r="L2" s="53"/>
      <c r="M2" s="53"/>
      <c r="N2" s="53"/>
      <c r="O2" s="53"/>
      <c r="P2" s="53"/>
      <c r="Q2" s="53"/>
      <c r="R2" s="248"/>
      <c r="S2" s="54"/>
      <c r="T2" s="54"/>
      <c r="U2" s="54"/>
      <c r="V2" s="54"/>
      <c r="W2" s="54"/>
      <c r="X2" s="54"/>
      <c r="Y2" s="54"/>
      <c r="Z2" s="54"/>
      <c r="AA2" s="54"/>
      <c r="AB2" s="54"/>
      <c r="AC2" s="54"/>
      <c r="AD2" s="54"/>
      <c r="AE2" s="54"/>
      <c r="AF2" s="54"/>
      <c r="AG2" s="54"/>
      <c r="AH2" s="54"/>
      <c r="AI2" s="54"/>
      <c r="AJ2" s="54"/>
      <c r="AK2" s="54"/>
      <c r="AL2" s="238"/>
      <c r="AM2" s="238"/>
      <c r="AN2" s="238"/>
      <c r="AO2" s="54"/>
      <c r="AP2" s="248"/>
      <c r="AQ2" s="53"/>
      <c r="AR2" s="54"/>
      <c r="AS2" s="238"/>
      <c r="AT2" s="54"/>
      <c r="AU2" s="54"/>
      <c r="AV2" s="54"/>
      <c r="BG2" s="54"/>
      <c r="BH2" s="238"/>
      <c r="BI2" s="238"/>
      <c r="BJ2" s="238"/>
      <c r="BK2" s="238"/>
      <c r="BL2" s="54"/>
      <c r="BM2" s="54"/>
      <c r="BN2" s="54"/>
      <c r="BO2" s="54"/>
      <c r="BP2" s="54"/>
    </row>
    <row r="3" spans="1:264" s="42" customFormat="1" ht="18.600000000000001" customHeight="1" thickBot="1" x14ac:dyDescent="0.3">
      <c r="A3" s="95"/>
      <c r="B3" s="95"/>
      <c r="C3" s="43"/>
      <c r="D3" s="43"/>
      <c r="E3" s="572" t="s">
        <v>36</v>
      </c>
      <c r="F3" s="573"/>
      <c r="G3" s="573"/>
      <c r="H3" s="573"/>
      <c r="I3" s="573"/>
      <c r="J3" s="573"/>
      <c r="K3" s="573"/>
      <c r="L3" s="573"/>
      <c r="M3" s="573"/>
      <c r="N3" s="573"/>
      <c r="O3" s="573"/>
      <c r="P3" s="573"/>
      <c r="Q3" s="573"/>
      <c r="R3" s="573"/>
      <c r="S3" s="573"/>
      <c r="T3" s="573"/>
      <c r="U3" s="573"/>
      <c r="V3" s="573"/>
      <c r="W3" s="573"/>
      <c r="X3" s="573"/>
      <c r="Y3" s="573"/>
      <c r="Z3" s="573"/>
      <c r="AA3" s="573"/>
      <c r="AB3" s="573"/>
      <c r="AC3" s="573"/>
      <c r="AD3" s="573"/>
      <c r="AE3" s="573"/>
      <c r="AF3" s="573"/>
      <c r="AG3" s="573"/>
      <c r="AH3" s="573"/>
      <c r="AI3" s="573"/>
      <c r="AJ3" s="573"/>
      <c r="AK3" s="573"/>
      <c r="AL3" s="573"/>
      <c r="AM3" s="573"/>
      <c r="AN3" s="573"/>
      <c r="AO3" s="573"/>
      <c r="AP3" s="573"/>
      <c r="AQ3" s="573"/>
      <c r="AR3" s="573"/>
      <c r="AS3" s="573"/>
      <c r="AT3" s="129"/>
      <c r="AU3" s="129"/>
      <c r="AV3" s="129"/>
      <c r="AW3" s="129"/>
      <c r="AX3" s="129"/>
      <c r="AY3" s="129"/>
      <c r="AZ3" s="549" t="s">
        <v>37</v>
      </c>
      <c r="BA3" s="550"/>
      <c r="BB3" s="550"/>
      <c r="BC3" s="551"/>
      <c r="BD3" s="551"/>
      <c r="BE3" s="551"/>
      <c r="BF3" s="551"/>
      <c r="BG3" s="550"/>
      <c r="BH3" s="550"/>
      <c r="BI3" s="550"/>
      <c r="BJ3" s="550"/>
      <c r="BK3" s="550"/>
      <c r="BL3" s="550"/>
      <c r="BM3" s="550"/>
      <c r="BN3" s="550"/>
      <c r="BO3" s="550"/>
      <c r="BP3" s="552"/>
    </row>
    <row r="4" spans="1:264" s="95" customFormat="1" ht="67.900000000000006" customHeight="1" thickBot="1" x14ac:dyDescent="0.4">
      <c r="A4" s="592" t="s">
        <v>38</v>
      </c>
      <c r="B4" s="593"/>
      <c r="C4" s="103" t="s">
        <v>100</v>
      </c>
      <c r="D4" s="103" t="s">
        <v>130</v>
      </c>
      <c r="E4" s="581" t="s">
        <v>129</v>
      </c>
      <c r="F4" s="583"/>
      <c r="G4" s="581" t="s">
        <v>200</v>
      </c>
      <c r="H4" s="583"/>
      <c r="I4" s="581" t="s">
        <v>39</v>
      </c>
      <c r="J4" s="582"/>
      <c r="K4" s="583"/>
      <c r="L4" s="581" t="s">
        <v>123</v>
      </c>
      <c r="M4" s="582"/>
      <c r="N4" s="583"/>
      <c r="O4" s="569" t="s">
        <v>3</v>
      </c>
      <c r="P4" s="570"/>
      <c r="Q4" s="571"/>
      <c r="R4" s="598" t="s">
        <v>10</v>
      </c>
      <c r="S4" s="599"/>
      <c r="T4" s="598" t="s">
        <v>126</v>
      </c>
      <c r="U4" s="599"/>
      <c r="V4" s="598" t="s">
        <v>124</v>
      </c>
      <c r="W4" s="599"/>
      <c r="X4" s="598" t="s">
        <v>125</v>
      </c>
      <c r="Y4" s="599"/>
      <c r="Z4" s="598" t="s">
        <v>15</v>
      </c>
      <c r="AA4" s="600"/>
      <c r="AB4" s="599"/>
      <c r="AC4" s="598" t="s">
        <v>16</v>
      </c>
      <c r="AD4" s="600"/>
      <c r="AE4" s="599"/>
      <c r="AF4" s="282" t="s">
        <v>142</v>
      </c>
      <c r="AG4" s="131" t="s">
        <v>178</v>
      </c>
      <c r="AH4" s="94" t="s">
        <v>198</v>
      </c>
      <c r="AI4" s="97" t="s">
        <v>199</v>
      </c>
      <c r="AJ4" s="601" t="s">
        <v>177</v>
      </c>
      <c r="AK4" s="566" t="s">
        <v>74</v>
      </c>
      <c r="AL4" s="284" t="s">
        <v>190</v>
      </c>
      <c r="AM4" s="284" t="s">
        <v>197</v>
      </c>
      <c r="AN4" s="284" t="s">
        <v>196</v>
      </c>
      <c r="AO4" s="284" t="s">
        <v>40</v>
      </c>
      <c r="AP4" s="259" t="s">
        <v>41</v>
      </c>
      <c r="AQ4" s="578" t="s">
        <v>17</v>
      </c>
      <c r="AR4" s="579"/>
      <c r="AS4" s="288" t="s">
        <v>155</v>
      </c>
      <c r="AT4" s="259" t="s">
        <v>20</v>
      </c>
      <c r="AU4" s="259" t="s">
        <v>21</v>
      </c>
      <c r="AV4" s="300" t="s">
        <v>42</v>
      </c>
      <c r="AW4" s="123" t="s">
        <v>192</v>
      </c>
      <c r="AX4" s="123" t="s">
        <v>193</v>
      </c>
      <c r="AY4" s="123" t="s">
        <v>194</v>
      </c>
      <c r="AZ4" s="125" t="s">
        <v>195</v>
      </c>
      <c r="BA4" s="124" t="s">
        <v>148</v>
      </c>
      <c r="BB4" s="124" t="s">
        <v>149</v>
      </c>
      <c r="BC4" s="574" t="s">
        <v>154</v>
      </c>
      <c r="BD4" s="575"/>
      <c r="BE4" s="576"/>
      <c r="BF4" s="577"/>
      <c r="BG4" s="547" t="s">
        <v>81</v>
      </c>
      <c r="BH4" s="547"/>
      <c r="BI4" s="547"/>
      <c r="BJ4" s="547"/>
      <c r="BK4" s="547"/>
      <c r="BL4" s="547"/>
      <c r="BM4" s="547"/>
      <c r="BN4" s="547"/>
      <c r="BO4" s="547"/>
      <c r="BP4" s="548"/>
      <c r="BQ4" s="428" t="s">
        <v>218</v>
      </c>
      <c r="BR4" s="607" t="s">
        <v>219</v>
      </c>
      <c r="BS4" s="608"/>
      <c r="BT4" s="608"/>
      <c r="BU4" s="609"/>
    </row>
    <row r="5" spans="1:264" s="95" customFormat="1" ht="58.15" customHeight="1" thickBot="1" x14ac:dyDescent="0.4">
      <c r="A5" s="104"/>
      <c r="B5" s="249"/>
      <c r="C5" s="105" t="s">
        <v>122</v>
      </c>
      <c r="D5" s="105" t="s">
        <v>122</v>
      </c>
      <c r="E5" s="555"/>
      <c r="F5" s="591"/>
      <c r="G5" s="555" t="s">
        <v>82</v>
      </c>
      <c r="H5" s="591"/>
      <c r="I5" s="555" t="s">
        <v>8</v>
      </c>
      <c r="J5" s="556"/>
      <c r="K5" s="279" t="s">
        <v>9</v>
      </c>
      <c r="L5" s="555" t="s">
        <v>201</v>
      </c>
      <c r="M5" s="556"/>
      <c r="N5" s="279" t="s">
        <v>9</v>
      </c>
      <c r="O5" s="555" t="s">
        <v>201</v>
      </c>
      <c r="P5" s="556"/>
      <c r="Q5" s="279" t="s">
        <v>9</v>
      </c>
      <c r="R5" s="564" t="s">
        <v>34</v>
      </c>
      <c r="S5" s="565"/>
      <c r="T5" s="564" t="s">
        <v>34</v>
      </c>
      <c r="U5" s="565"/>
      <c r="V5" s="564" t="s">
        <v>34</v>
      </c>
      <c r="W5" s="565"/>
      <c r="X5" s="564" t="s">
        <v>34</v>
      </c>
      <c r="Y5" s="565"/>
      <c r="Z5" s="564" t="s">
        <v>34</v>
      </c>
      <c r="AA5" s="590"/>
      <c r="AB5" s="279" t="s">
        <v>9</v>
      </c>
      <c r="AC5" s="564" t="s">
        <v>35</v>
      </c>
      <c r="AD5" s="590"/>
      <c r="AE5" s="279" t="s">
        <v>9</v>
      </c>
      <c r="AF5" s="280" t="s">
        <v>144</v>
      </c>
      <c r="AG5" s="280" t="s">
        <v>143</v>
      </c>
      <c r="AH5" s="291" t="s">
        <v>68</v>
      </c>
      <c r="AI5" s="293" t="s">
        <v>69</v>
      </c>
      <c r="AJ5" s="602"/>
      <c r="AK5" s="567"/>
      <c r="AL5" s="98" t="s">
        <v>119</v>
      </c>
      <c r="AM5" s="98" t="s">
        <v>119</v>
      </c>
      <c r="AN5" s="98" t="s">
        <v>119</v>
      </c>
      <c r="AO5" s="245"/>
      <c r="AP5" s="245"/>
      <c r="AQ5" s="259" t="s">
        <v>119</v>
      </c>
      <c r="AR5" s="285" t="s">
        <v>171</v>
      </c>
      <c r="AS5" s="99" t="s">
        <v>119</v>
      </c>
      <c r="AT5" s="561" t="s">
        <v>22</v>
      </c>
      <c r="AU5" s="561" t="s">
        <v>22</v>
      </c>
      <c r="AV5" s="605" t="s">
        <v>120</v>
      </c>
      <c r="AW5" s="295"/>
      <c r="AX5" s="295"/>
      <c r="AY5" s="295"/>
      <c r="AZ5" s="296"/>
      <c r="BA5" s="296"/>
      <c r="BB5" s="296"/>
      <c r="BC5" s="557"/>
      <c r="BD5" s="558"/>
      <c r="BE5" s="559"/>
      <c r="BF5" s="560"/>
      <c r="BG5" s="102" t="s">
        <v>189</v>
      </c>
      <c r="BH5" s="289" t="s">
        <v>188</v>
      </c>
      <c r="BI5" s="100" t="s">
        <v>187</v>
      </c>
      <c r="BJ5" s="100" t="s">
        <v>185</v>
      </c>
      <c r="BK5" s="100" t="s">
        <v>186</v>
      </c>
      <c r="BL5" s="101" t="s">
        <v>190</v>
      </c>
      <c r="BM5" s="100" t="s">
        <v>27</v>
      </c>
      <c r="BN5" s="102" t="s">
        <v>133</v>
      </c>
      <c r="BO5" s="102" t="s">
        <v>134</v>
      </c>
      <c r="BP5" s="102" t="s">
        <v>28</v>
      </c>
      <c r="BQ5" s="429" t="s">
        <v>220</v>
      </c>
      <c r="BR5" s="430" t="s">
        <v>221</v>
      </c>
      <c r="BS5" s="430"/>
      <c r="BT5" s="430"/>
      <c r="BU5" s="431"/>
      <c r="BV5" s="96"/>
      <c r="BW5" s="96"/>
      <c r="BX5" s="96"/>
      <c r="BY5" s="96"/>
      <c r="BZ5" s="96"/>
      <c r="CA5" s="96"/>
      <c r="CB5" s="96"/>
      <c r="CC5" s="96"/>
      <c r="CD5" s="96"/>
      <c r="CE5" s="96"/>
      <c r="CF5" s="96"/>
      <c r="CG5" s="96"/>
      <c r="CH5" s="96"/>
      <c r="CI5" s="96"/>
      <c r="CJ5" s="96"/>
      <c r="CK5" s="96"/>
      <c r="CL5" s="96"/>
      <c r="CM5" s="96"/>
      <c r="CN5" s="96"/>
      <c r="CO5" s="96"/>
      <c r="CP5" s="96"/>
      <c r="CQ5" s="96"/>
      <c r="CR5" s="96"/>
      <c r="CS5" s="96"/>
      <c r="CT5" s="96"/>
      <c r="CU5" s="96"/>
      <c r="CV5" s="96"/>
      <c r="CW5" s="96"/>
      <c r="CX5" s="96"/>
      <c r="CY5" s="96"/>
      <c r="CZ5" s="96"/>
      <c r="DA5" s="96"/>
      <c r="DB5" s="96"/>
      <c r="DC5" s="96"/>
      <c r="DD5" s="96"/>
      <c r="DE5" s="96"/>
      <c r="DF5" s="96"/>
      <c r="DG5" s="96"/>
      <c r="DH5" s="96"/>
      <c r="DI5" s="96"/>
      <c r="DJ5" s="96"/>
      <c r="DK5" s="96"/>
      <c r="DL5" s="96"/>
      <c r="DM5" s="96"/>
      <c r="DN5" s="96"/>
      <c r="DO5" s="96"/>
      <c r="DP5" s="96"/>
      <c r="DQ5" s="96"/>
      <c r="DR5" s="96"/>
      <c r="DS5" s="96"/>
      <c r="DT5" s="96"/>
      <c r="DU5" s="96"/>
      <c r="DV5" s="96"/>
      <c r="DW5" s="96"/>
      <c r="DX5" s="96"/>
      <c r="DY5" s="96"/>
      <c r="DZ5" s="96"/>
      <c r="EA5" s="96"/>
      <c r="EB5" s="96"/>
      <c r="EC5" s="96"/>
      <c r="ED5" s="96"/>
      <c r="EE5" s="96"/>
      <c r="EF5" s="96"/>
      <c r="EG5" s="96"/>
      <c r="EH5" s="96"/>
      <c r="EI5" s="96"/>
      <c r="EJ5" s="96"/>
      <c r="EK5" s="96"/>
      <c r="EL5" s="96"/>
      <c r="EM5" s="96"/>
      <c r="EN5" s="96"/>
      <c r="EO5" s="96"/>
      <c r="EP5" s="96"/>
      <c r="EQ5" s="96"/>
      <c r="ER5" s="96"/>
      <c r="ES5" s="96"/>
      <c r="ET5" s="96"/>
      <c r="EU5" s="96"/>
      <c r="EV5" s="96"/>
      <c r="EW5" s="96"/>
      <c r="EX5" s="96"/>
      <c r="EY5" s="96"/>
      <c r="EZ5" s="96"/>
      <c r="FA5" s="96"/>
      <c r="FB5" s="96"/>
      <c r="FC5" s="96"/>
      <c r="FD5" s="96"/>
      <c r="FE5" s="96"/>
      <c r="FF5" s="96"/>
      <c r="FG5" s="96"/>
      <c r="FH5" s="96"/>
      <c r="FI5" s="96"/>
      <c r="FJ5" s="96"/>
      <c r="FK5" s="96"/>
      <c r="FL5" s="96"/>
      <c r="FM5" s="96"/>
      <c r="FN5" s="96"/>
      <c r="FO5" s="96"/>
      <c r="FP5" s="96"/>
      <c r="FQ5" s="96"/>
      <c r="FR5" s="96"/>
      <c r="FS5" s="96"/>
      <c r="FT5" s="96"/>
      <c r="FU5" s="96"/>
      <c r="FV5" s="96"/>
      <c r="FW5" s="96"/>
      <c r="FX5" s="96"/>
      <c r="FY5" s="96"/>
      <c r="FZ5" s="96"/>
      <c r="GA5" s="96"/>
      <c r="GB5" s="96"/>
      <c r="GC5" s="96"/>
      <c r="GD5" s="96"/>
      <c r="GE5" s="96"/>
      <c r="GF5" s="96"/>
      <c r="GG5" s="96"/>
      <c r="GH5" s="96"/>
      <c r="GI5" s="96"/>
      <c r="GJ5" s="96"/>
      <c r="GK5" s="96"/>
      <c r="GL5" s="96"/>
      <c r="GM5" s="96"/>
      <c r="GN5" s="96"/>
      <c r="GO5" s="96"/>
      <c r="GP5" s="96"/>
      <c r="GQ5" s="96"/>
      <c r="GR5" s="96"/>
      <c r="GS5" s="96"/>
      <c r="GT5" s="96"/>
      <c r="GU5" s="96"/>
      <c r="GV5" s="96"/>
      <c r="GW5" s="96"/>
      <c r="GX5" s="96"/>
      <c r="GY5" s="96"/>
      <c r="GZ5" s="96"/>
      <c r="HA5" s="96"/>
      <c r="HB5" s="96"/>
      <c r="HC5" s="96"/>
      <c r="HD5" s="96"/>
      <c r="HE5" s="96"/>
      <c r="HF5" s="96"/>
      <c r="HG5" s="96"/>
      <c r="HH5" s="96"/>
      <c r="HI5" s="96"/>
      <c r="HJ5" s="96"/>
      <c r="HK5" s="96"/>
      <c r="HL5" s="96"/>
      <c r="HM5" s="96"/>
      <c r="HN5" s="96"/>
      <c r="HO5" s="96"/>
      <c r="HP5" s="96"/>
      <c r="HQ5" s="96"/>
      <c r="HR5" s="96"/>
      <c r="HS5" s="96"/>
      <c r="HT5" s="96"/>
      <c r="HU5" s="96"/>
      <c r="HV5" s="96"/>
      <c r="HW5" s="96"/>
      <c r="HX5" s="96"/>
      <c r="HY5" s="96"/>
      <c r="HZ5" s="96"/>
      <c r="IA5" s="96"/>
      <c r="IB5" s="96"/>
      <c r="IC5" s="96"/>
      <c r="ID5" s="96"/>
      <c r="IE5" s="96"/>
      <c r="IF5" s="96"/>
      <c r="IG5" s="96"/>
      <c r="IH5" s="96"/>
      <c r="II5" s="96"/>
      <c r="IJ5" s="96"/>
      <c r="IK5" s="96"/>
      <c r="IL5" s="96"/>
      <c r="IM5" s="96"/>
      <c r="IN5" s="96"/>
      <c r="IO5" s="96"/>
      <c r="IP5" s="96"/>
      <c r="IQ5" s="96"/>
      <c r="IR5" s="96"/>
      <c r="IS5" s="96"/>
      <c r="IT5" s="96"/>
      <c r="IU5" s="96"/>
      <c r="IV5" s="96"/>
      <c r="IW5" s="96"/>
      <c r="IX5" s="96"/>
      <c r="IY5" s="96"/>
      <c r="IZ5" s="96"/>
      <c r="JA5" s="96"/>
      <c r="JB5" s="96"/>
      <c r="JC5" s="96"/>
      <c r="JD5" s="96"/>
    </row>
    <row r="6" spans="1:264" s="95" customFormat="1" ht="31.9" customHeight="1" thickBot="1" x14ac:dyDescent="0.3">
      <c r="A6" s="106"/>
      <c r="B6" s="250"/>
      <c r="C6" s="107" t="s">
        <v>5</v>
      </c>
      <c r="D6" s="107"/>
      <c r="E6" s="278" t="s">
        <v>43</v>
      </c>
      <c r="F6" s="279" t="s">
        <v>44</v>
      </c>
      <c r="G6" s="278" t="s">
        <v>43</v>
      </c>
      <c r="H6" s="279" t="s">
        <v>44</v>
      </c>
      <c r="I6" s="93" t="s">
        <v>45</v>
      </c>
      <c r="J6" s="286" t="s">
        <v>46</v>
      </c>
      <c r="K6" s="119" t="s">
        <v>67</v>
      </c>
      <c r="L6" s="278" t="s">
        <v>43</v>
      </c>
      <c r="M6" s="283" t="s">
        <v>44</v>
      </c>
      <c r="N6" s="119" t="s">
        <v>67</v>
      </c>
      <c r="O6" s="278" t="s">
        <v>43</v>
      </c>
      <c r="P6" s="283" t="s">
        <v>44</v>
      </c>
      <c r="Q6" s="119" t="s">
        <v>67</v>
      </c>
      <c r="R6" s="280" t="s">
        <v>43</v>
      </c>
      <c r="S6" s="287" t="s">
        <v>44</v>
      </c>
      <c r="T6" s="280" t="s">
        <v>43</v>
      </c>
      <c r="U6" s="287" t="s">
        <v>44</v>
      </c>
      <c r="V6" s="280" t="s">
        <v>43</v>
      </c>
      <c r="W6" s="287" t="s">
        <v>44</v>
      </c>
      <c r="X6" s="280" t="s">
        <v>43</v>
      </c>
      <c r="Y6" s="287" t="s">
        <v>44</v>
      </c>
      <c r="Z6" s="280" t="s">
        <v>43</v>
      </c>
      <c r="AA6" s="281" t="s">
        <v>44</v>
      </c>
      <c r="AB6" s="119" t="s">
        <v>67</v>
      </c>
      <c r="AC6" s="120" t="s">
        <v>43</v>
      </c>
      <c r="AD6" s="121" t="s">
        <v>44</v>
      </c>
      <c r="AE6" s="119" t="s">
        <v>67</v>
      </c>
      <c r="AF6" s="280" t="s">
        <v>44</v>
      </c>
      <c r="AG6" s="280" t="s">
        <v>44</v>
      </c>
      <c r="AH6" s="292" t="s">
        <v>176</v>
      </c>
      <c r="AI6" s="292" t="s">
        <v>176</v>
      </c>
      <c r="AJ6" s="122" t="s">
        <v>70</v>
      </c>
      <c r="AK6" s="120" t="s">
        <v>70</v>
      </c>
      <c r="AL6" s="98" t="s">
        <v>191</v>
      </c>
      <c r="AM6" s="98" t="s">
        <v>8</v>
      </c>
      <c r="AN6" s="98" t="s">
        <v>212</v>
      </c>
      <c r="AO6" s="98" t="s">
        <v>8</v>
      </c>
      <c r="AP6" s="98" t="s">
        <v>32</v>
      </c>
      <c r="AQ6" s="260" t="s">
        <v>8</v>
      </c>
      <c r="AR6" s="258" t="s">
        <v>8</v>
      </c>
      <c r="AS6" s="98" t="s">
        <v>9</v>
      </c>
      <c r="AT6" s="561"/>
      <c r="AU6" s="561"/>
      <c r="AV6" s="606"/>
      <c r="AW6" s="294" t="s">
        <v>71</v>
      </c>
      <c r="AX6" s="294" t="s">
        <v>71</v>
      </c>
      <c r="AY6" s="294" t="s">
        <v>71</v>
      </c>
      <c r="AZ6" s="297" t="s">
        <v>71</v>
      </c>
      <c r="BA6" s="297" t="s">
        <v>127</v>
      </c>
      <c r="BB6" s="297" t="s">
        <v>128</v>
      </c>
      <c r="BC6" s="125" t="s">
        <v>169</v>
      </c>
      <c r="BD6" s="125" t="s">
        <v>128</v>
      </c>
      <c r="BE6" s="125" t="s">
        <v>153</v>
      </c>
      <c r="BF6" s="125" t="s">
        <v>129</v>
      </c>
      <c r="BG6" s="126" t="s">
        <v>121</v>
      </c>
      <c r="BH6" s="126" t="s">
        <v>121</v>
      </c>
      <c r="BI6" s="126" t="s">
        <v>121</v>
      </c>
      <c r="BJ6" s="126" t="s">
        <v>121</v>
      </c>
      <c r="BK6" s="126" t="s">
        <v>121</v>
      </c>
      <c r="BL6" s="125" t="s">
        <v>191</v>
      </c>
      <c r="BM6" s="124" t="s">
        <v>212</v>
      </c>
      <c r="BN6" s="126" t="s">
        <v>71</v>
      </c>
      <c r="BO6" s="126" t="s">
        <v>132</v>
      </c>
      <c r="BP6" s="126" t="s">
        <v>9</v>
      </c>
      <c r="BQ6" s="432"/>
      <c r="BR6" s="433" t="s">
        <v>222</v>
      </c>
      <c r="BS6" s="433"/>
      <c r="BT6" s="433" t="s">
        <v>223</v>
      </c>
      <c r="BU6" s="433" t="s">
        <v>224</v>
      </c>
    </row>
    <row r="7" spans="1:264" s="51" customFormat="1" ht="33.75" customHeight="1" thickBot="1" x14ac:dyDescent="0.3">
      <c r="A7" s="586" t="s">
        <v>174</v>
      </c>
      <c r="B7" s="128" t="s">
        <v>83</v>
      </c>
      <c r="C7" s="158">
        <v>35</v>
      </c>
      <c r="D7" s="159"/>
      <c r="E7" s="553"/>
      <c r="F7" s="553"/>
      <c r="G7" s="233"/>
      <c r="H7" s="233"/>
      <c r="I7" s="553">
        <v>300</v>
      </c>
      <c r="J7" s="553">
        <v>35</v>
      </c>
      <c r="K7" s="580">
        <v>0.89</v>
      </c>
      <c r="L7" s="553">
        <v>380</v>
      </c>
      <c r="M7" s="553">
        <v>25</v>
      </c>
      <c r="N7" s="580">
        <v>0.93</v>
      </c>
      <c r="O7" s="553"/>
      <c r="P7" s="553">
        <v>125</v>
      </c>
      <c r="Q7" s="553"/>
      <c r="R7" s="553"/>
      <c r="S7" s="553"/>
      <c r="T7" s="553"/>
      <c r="U7" s="553"/>
      <c r="V7" s="553"/>
      <c r="W7" s="553"/>
      <c r="X7" s="553"/>
      <c r="Y7" s="553"/>
      <c r="Z7" s="553"/>
      <c r="AA7" s="553"/>
      <c r="AB7" s="553"/>
      <c r="AC7" s="553"/>
      <c r="AD7" s="553"/>
      <c r="AE7" s="553"/>
      <c r="AF7" s="233"/>
      <c r="AG7" s="233"/>
      <c r="AH7" s="568"/>
      <c r="AI7" s="553"/>
      <c r="AJ7" s="553"/>
      <c r="AK7" s="584"/>
      <c r="AL7" s="562"/>
      <c r="AM7" s="276"/>
      <c r="AN7" s="276"/>
      <c r="AO7" s="233"/>
      <c r="AP7" s="553"/>
      <c r="AQ7" s="553"/>
      <c r="AR7" s="553"/>
      <c r="AS7" s="562"/>
      <c r="AT7" s="553"/>
      <c r="AU7" s="553"/>
      <c r="AV7" s="553"/>
      <c r="AW7" s="553"/>
      <c r="AX7" s="553"/>
      <c r="AY7" s="553"/>
      <c r="AZ7" s="553"/>
      <c r="BA7" s="553"/>
      <c r="BB7" s="553"/>
      <c r="BC7" s="553"/>
      <c r="BD7" s="553"/>
      <c r="BE7" s="553"/>
      <c r="BF7" s="553"/>
      <c r="BG7" s="603"/>
      <c r="BH7" s="276"/>
      <c r="BI7" s="276"/>
      <c r="BJ7" s="276"/>
      <c r="BK7" s="276"/>
      <c r="BL7" s="553"/>
      <c r="BM7" s="553"/>
      <c r="BN7" s="553"/>
      <c r="BO7" s="553"/>
      <c r="BP7" s="553"/>
      <c r="BQ7" s="553"/>
      <c r="BR7" s="610"/>
      <c r="BS7" s="610"/>
      <c r="BT7" s="610"/>
      <c r="BU7" s="610"/>
    </row>
    <row r="8" spans="1:264" s="51" customFormat="1" ht="33.75" customHeight="1" thickBot="1" x14ac:dyDescent="0.3">
      <c r="A8" s="587"/>
      <c r="B8" s="128" t="s">
        <v>84</v>
      </c>
      <c r="C8" s="158"/>
      <c r="D8" s="160"/>
      <c r="E8" s="554"/>
      <c r="F8" s="554"/>
      <c r="G8" s="234"/>
      <c r="H8" s="234"/>
      <c r="I8" s="554"/>
      <c r="J8" s="554"/>
      <c r="K8" s="554"/>
      <c r="L8" s="554"/>
      <c r="M8" s="554"/>
      <c r="N8" s="554"/>
      <c r="O8" s="554"/>
      <c r="P8" s="554"/>
      <c r="Q8" s="554"/>
      <c r="R8" s="554"/>
      <c r="S8" s="554"/>
      <c r="T8" s="554"/>
      <c r="U8" s="554"/>
      <c r="V8" s="554"/>
      <c r="W8" s="554"/>
      <c r="X8" s="554"/>
      <c r="Y8" s="554"/>
      <c r="Z8" s="554"/>
      <c r="AA8" s="554"/>
      <c r="AB8" s="554"/>
      <c r="AC8" s="554"/>
      <c r="AD8" s="554"/>
      <c r="AE8" s="554"/>
      <c r="AF8" s="234"/>
      <c r="AG8" s="234"/>
      <c r="AH8" s="554"/>
      <c r="AI8" s="554"/>
      <c r="AJ8" s="554"/>
      <c r="AK8" s="585"/>
      <c r="AL8" s="563"/>
      <c r="AM8" s="277"/>
      <c r="AN8" s="277"/>
      <c r="AO8" s="234"/>
      <c r="AP8" s="554"/>
      <c r="AQ8" s="554"/>
      <c r="AR8" s="554"/>
      <c r="AS8" s="563"/>
      <c r="AT8" s="554"/>
      <c r="AU8" s="554"/>
      <c r="AV8" s="554"/>
      <c r="AW8" s="554"/>
      <c r="AX8" s="554"/>
      <c r="AY8" s="554"/>
      <c r="AZ8" s="554"/>
      <c r="BA8" s="554"/>
      <c r="BB8" s="554"/>
      <c r="BC8" s="554"/>
      <c r="BD8" s="554"/>
      <c r="BE8" s="554"/>
      <c r="BF8" s="554"/>
      <c r="BG8" s="604"/>
      <c r="BH8" s="277"/>
      <c r="BI8" s="277"/>
      <c r="BJ8" s="277"/>
      <c r="BK8" s="277"/>
      <c r="BL8" s="554"/>
      <c r="BM8" s="554"/>
      <c r="BN8" s="554"/>
      <c r="BO8" s="554"/>
      <c r="BP8" s="554"/>
      <c r="BQ8" s="554"/>
      <c r="BR8" s="611"/>
      <c r="BS8" s="611"/>
      <c r="BT8" s="611"/>
      <c r="BU8" s="611"/>
    </row>
    <row r="9" spans="1:264" s="42" customFormat="1" ht="24.95" customHeight="1" x14ac:dyDescent="0.25">
      <c r="A9" s="226" t="s">
        <v>48</v>
      </c>
      <c r="B9" s="225">
        <v>1</v>
      </c>
      <c r="C9" s="161">
        <v>11</v>
      </c>
      <c r="D9" s="161"/>
      <c r="E9" s="164"/>
      <c r="F9" s="164"/>
      <c r="G9" s="290"/>
      <c r="H9" s="290"/>
      <c r="I9" s="290" t="s">
        <v>213</v>
      </c>
      <c r="J9" s="290" t="s">
        <v>213</v>
      </c>
      <c r="K9" s="427" t="s">
        <v>213</v>
      </c>
      <c r="L9" s="290"/>
      <c r="M9" s="290"/>
      <c r="N9" s="427" t="s">
        <v>213</v>
      </c>
      <c r="O9" s="290"/>
      <c r="P9" s="290"/>
      <c r="Q9" s="427" t="s">
        <v>213</v>
      </c>
      <c r="R9" s="290"/>
      <c r="S9" s="290"/>
      <c r="T9" s="162"/>
      <c r="U9" s="162"/>
      <c r="V9" s="162"/>
      <c r="W9" s="162"/>
      <c r="X9" s="162"/>
      <c r="Y9" s="162"/>
      <c r="Z9" s="314" t="s">
        <v>213</v>
      </c>
      <c r="AA9" s="314"/>
      <c r="AB9" s="313"/>
      <c r="AC9" s="162"/>
      <c r="AD9" s="162"/>
      <c r="AE9" s="183" t="s">
        <v>213</v>
      </c>
      <c r="AF9" s="161"/>
      <c r="AG9" s="161"/>
      <c r="AH9" s="127"/>
      <c r="AI9" s="161"/>
      <c r="AJ9" s="161"/>
      <c r="AK9" s="161"/>
      <c r="AL9" s="317"/>
      <c r="AM9" s="239"/>
      <c r="AN9" s="239"/>
      <c r="AO9" s="161"/>
      <c r="AP9" s="320"/>
      <c r="AQ9" s="127" t="s">
        <v>213</v>
      </c>
      <c r="AR9" s="127" t="s">
        <v>213</v>
      </c>
      <c r="AS9" s="162"/>
      <c r="AT9" s="164"/>
      <c r="AU9" s="165"/>
      <c r="AV9" s="161"/>
      <c r="AW9" s="127"/>
      <c r="AX9" s="461"/>
      <c r="AY9" s="461"/>
      <c r="AZ9" s="461"/>
      <c r="BA9" s="461"/>
      <c r="BB9" s="436"/>
      <c r="BC9" s="325"/>
      <c r="BD9" s="325"/>
      <c r="BE9" s="325"/>
      <c r="BF9" s="325"/>
      <c r="BG9" s="161"/>
      <c r="BH9" s="239"/>
      <c r="BI9" s="239"/>
      <c r="BJ9" s="239"/>
      <c r="BK9" s="239"/>
      <c r="BL9" s="162"/>
      <c r="BM9" s="163"/>
      <c r="BN9" s="161"/>
      <c r="BO9" s="161"/>
      <c r="BP9" s="301"/>
      <c r="BQ9" s="434"/>
      <c r="BR9" s="435"/>
      <c r="BS9" s="436"/>
      <c r="BT9" s="436" t="s">
        <v>213</v>
      </c>
      <c r="BU9" s="437" t="s">
        <v>213</v>
      </c>
    </row>
    <row r="10" spans="1:264" s="42" customFormat="1" ht="24.95" customHeight="1" x14ac:dyDescent="0.25">
      <c r="A10" s="226" t="s">
        <v>49</v>
      </c>
      <c r="B10" s="227">
        <v>2</v>
      </c>
      <c r="C10" s="167">
        <v>10</v>
      </c>
      <c r="D10" s="167"/>
      <c r="E10" s="164"/>
      <c r="F10" s="164"/>
      <c r="G10" s="290"/>
      <c r="H10" s="290"/>
      <c r="I10" s="466" t="s">
        <v>213</v>
      </c>
      <c r="J10" s="466" t="s">
        <v>213</v>
      </c>
      <c r="K10" s="427" t="s">
        <v>213</v>
      </c>
      <c r="L10" s="290"/>
      <c r="M10" s="290"/>
      <c r="N10" s="427" t="s">
        <v>213</v>
      </c>
      <c r="O10" s="290"/>
      <c r="P10" s="290"/>
      <c r="Q10" s="427" t="s">
        <v>213</v>
      </c>
      <c r="R10" s="290"/>
      <c r="S10" s="290"/>
      <c r="T10" s="162"/>
      <c r="U10" s="162"/>
      <c r="V10" s="162"/>
      <c r="W10" s="162"/>
      <c r="X10" s="162"/>
      <c r="Y10" s="162"/>
      <c r="Z10" s="314" t="s">
        <v>213</v>
      </c>
      <c r="AA10" s="314"/>
      <c r="AB10" s="313"/>
      <c r="AC10" s="162"/>
      <c r="AD10" s="162"/>
      <c r="AE10" s="183" t="s">
        <v>213</v>
      </c>
      <c r="AF10" s="161"/>
      <c r="AG10" s="161"/>
      <c r="AH10" s="127"/>
      <c r="AI10" s="161"/>
      <c r="AJ10" s="161"/>
      <c r="AK10" s="161"/>
      <c r="AL10" s="318"/>
      <c r="AM10" s="240"/>
      <c r="AN10" s="240"/>
      <c r="AO10" s="167"/>
      <c r="AP10" s="321"/>
      <c r="AQ10" s="462" t="s">
        <v>213</v>
      </c>
      <c r="AR10" s="462" t="s">
        <v>213</v>
      </c>
      <c r="AS10" s="323"/>
      <c r="AT10" s="169"/>
      <c r="AU10" s="170"/>
      <c r="AV10" s="167"/>
      <c r="AW10" s="463"/>
      <c r="AX10" s="463"/>
      <c r="AY10" s="463"/>
      <c r="AZ10" s="463"/>
      <c r="BA10" s="463"/>
      <c r="BB10" s="463"/>
      <c r="BC10" s="326"/>
      <c r="BD10" s="326"/>
      <c r="BE10" s="326"/>
      <c r="BF10" s="326"/>
      <c r="BG10" s="167"/>
      <c r="BH10" s="240"/>
      <c r="BI10" s="240"/>
      <c r="BJ10" s="240"/>
      <c r="BK10" s="240"/>
      <c r="BL10" s="323"/>
      <c r="BM10" s="168"/>
      <c r="BN10" s="167"/>
      <c r="BO10" s="167"/>
      <c r="BP10" s="195"/>
      <c r="BQ10" s="438"/>
      <c r="BR10" s="435"/>
      <c r="BS10" s="436"/>
      <c r="BT10" s="436"/>
      <c r="BU10" s="437" t="s">
        <v>213</v>
      </c>
    </row>
    <row r="11" spans="1:264" s="42" customFormat="1" ht="24.95" customHeight="1" x14ac:dyDescent="0.25">
      <c r="A11" s="226" t="s">
        <v>50</v>
      </c>
      <c r="B11" s="227">
        <v>3</v>
      </c>
      <c r="C11" s="167">
        <v>13</v>
      </c>
      <c r="D11" s="167"/>
      <c r="E11" s="164">
        <v>7.51</v>
      </c>
      <c r="F11" s="164">
        <v>7.71</v>
      </c>
      <c r="G11" s="290">
        <v>1543</v>
      </c>
      <c r="H11" s="290">
        <v>1304</v>
      </c>
      <c r="I11" s="466">
        <v>804.99999999999989</v>
      </c>
      <c r="J11" s="466">
        <v>27</v>
      </c>
      <c r="K11" s="427">
        <v>96.645962732919259</v>
      </c>
      <c r="L11" s="290">
        <v>3293.5</v>
      </c>
      <c r="M11" s="290">
        <v>17</v>
      </c>
      <c r="N11" s="427">
        <v>99.48383178988918</v>
      </c>
      <c r="O11" s="290">
        <v>6587</v>
      </c>
      <c r="P11" s="290">
        <v>72.972972972972968</v>
      </c>
      <c r="Q11" s="427">
        <v>98.892166798649271</v>
      </c>
      <c r="R11" s="290"/>
      <c r="S11" s="290"/>
      <c r="T11" s="162"/>
      <c r="U11" s="162"/>
      <c r="V11" s="162"/>
      <c r="W11" s="162"/>
      <c r="X11" s="162"/>
      <c r="Y11" s="162"/>
      <c r="Z11" s="314" t="s">
        <v>213</v>
      </c>
      <c r="AA11" s="314"/>
      <c r="AB11" s="313"/>
      <c r="AC11" s="162"/>
      <c r="AD11" s="162"/>
      <c r="AE11" s="183" t="s">
        <v>213</v>
      </c>
      <c r="AF11" s="161"/>
      <c r="AG11" s="161"/>
      <c r="AH11" s="127" t="s">
        <v>214</v>
      </c>
      <c r="AI11" s="161" t="s">
        <v>215</v>
      </c>
      <c r="AJ11" s="161" t="s">
        <v>216</v>
      </c>
      <c r="AK11" s="161" t="s">
        <v>216</v>
      </c>
      <c r="AL11" s="318"/>
      <c r="AM11" s="240"/>
      <c r="AN11" s="240"/>
      <c r="AO11" s="167"/>
      <c r="AP11" s="321"/>
      <c r="AQ11" s="462">
        <v>437.77777777777771</v>
      </c>
      <c r="AR11" s="462">
        <v>72.000000000000114</v>
      </c>
      <c r="AS11" s="323"/>
      <c r="AT11" s="169"/>
      <c r="AU11" s="170"/>
      <c r="AV11" s="167"/>
      <c r="AW11" s="462">
        <v>15</v>
      </c>
      <c r="AX11" s="463"/>
      <c r="AY11" s="463"/>
      <c r="AZ11" s="463"/>
      <c r="BA11" s="463"/>
      <c r="BB11" s="463"/>
      <c r="BC11" s="326"/>
      <c r="BD11" s="326"/>
      <c r="BE11" s="326"/>
      <c r="BF11" s="326"/>
      <c r="BG11" s="167"/>
      <c r="BH11" s="240"/>
      <c r="BI11" s="240"/>
      <c r="BJ11" s="240"/>
      <c r="BK11" s="240"/>
      <c r="BL11" s="323"/>
      <c r="BM11" s="168"/>
      <c r="BN11" s="167"/>
      <c r="BO11" s="167"/>
      <c r="BP11" s="195"/>
      <c r="BQ11" s="438"/>
      <c r="BR11" s="435"/>
      <c r="BS11" s="436"/>
      <c r="BT11" s="436" t="s">
        <v>213</v>
      </c>
      <c r="BU11" s="437" t="s">
        <v>213</v>
      </c>
    </row>
    <row r="12" spans="1:264" s="42" customFormat="1" ht="24.95" customHeight="1" x14ac:dyDescent="0.25">
      <c r="A12" s="226" t="s">
        <v>51</v>
      </c>
      <c r="B12" s="227">
        <v>4</v>
      </c>
      <c r="C12" s="167">
        <v>14</v>
      </c>
      <c r="D12" s="167"/>
      <c r="E12" s="164"/>
      <c r="F12" s="164"/>
      <c r="G12" s="290"/>
      <c r="H12" s="290"/>
      <c r="I12" s="290" t="s">
        <v>213</v>
      </c>
      <c r="J12" s="290" t="s">
        <v>213</v>
      </c>
      <c r="K12" s="427" t="s">
        <v>213</v>
      </c>
      <c r="L12" s="290"/>
      <c r="M12" s="290"/>
      <c r="N12" s="427" t="s">
        <v>213</v>
      </c>
      <c r="O12" s="290"/>
      <c r="P12" s="290"/>
      <c r="Q12" s="427" t="s">
        <v>213</v>
      </c>
      <c r="R12" s="290"/>
      <c r="S12" s="290"/>
      <c r="T12" s="162"/>
      <c r="U12" s="162"/>
      <c r="V12" s="162"/>
      <c r="W12" s="162"/>
      <c r="X12" s="162"/>
      <c r="Y12" s="162"/>
      <c r="Z12" s="314"/>
      <c r="AA12" s="314"/>
      <c r="AB12" s="313"/>
      <c r="AC12" s="162"/>
      <c r="AD12" s="162"/>
      <c r="AE12" s="183" t="s">
        <v>213</v>
      </c>
      <c r="AF12" s="161"/>
      <c r="AG12" s="161"/>
      <c r="AH12" s="127"/>
      <c r="AI12" s="161"/>
      <c r="AJ12" s="161"/>
      <c r="AK12" s="161"/>
      <c r="AL12" s="318"/>
      <c r="AM12" s="240"/>
      <c r="AN12" s="240"/>
      <c r="AO12" s="167"/>
      <c r="AP12" s="321"/>
      <c r="AQ12" s="462" t="s">
        <v>213</v>
      </c>
      <c r="AR12" s="462" t="s">
        <v>213</v>
      </c>
      <c r="AS12" s="323"/>
      <c r="AT12" s="169"/>
      <c r="AU12" s="170"/>
      <c r="AV12" s="167"/>
      <c r="AW12" s="462"/>
      <c r="AX12" s="463"/>
      <c r="AY12" s="463"/>
      <c r="AZ12" s="463"/>
      <c r="BA12" s="463"/>
      <c r="BB12" s="436"/>
      <c r="BC12" s="326"/>
      <c r="BD12" s="326"/>
      <c r="BE12" s="326"/>
      <c r="BF12" s="326"/>
      <c r="BG12" s="167"/>
      <c r="BH12" s="240"/>
      <c r="BI12" s="240"/>
      <c r="BJ12" s="240"/>
      <c r="BK12" s="240"/>
      <c r="BL12" s="323"/>
      <c r="BM12" s="168"/>
      <c r="BN12" s="167"/>
      <c r="BO12" s="167"/>
      <c r="BP12" s="195"/>
      <c r="BQ12" s="438"/>
      <c r="BR12" s="435"/>
      <c r="BS12" s="436"/>
      <c r="BT12" s="436" t="s">
        <v>213</v>
      </c>
      <c r="BU12" s="437" t="s">
        <v>213</v>
      </c>
    </row>
    <row r="13" spans="1:264" s="42" customFormat="1" ht="24.95" customHeight="1" x14ac:dyDescent="0.25">
      <c r="A13" s="226" t="s">
        <v>52</v>
      </c>
      <c r="B13" s="227">
        <v>5</v>
      </c>
      <c r="C13" s="167">
        <v>16</v>
      </c>
      <c r="D13" s="167"/>
      <c r="E13" s="164"/>
      <c r="F13" s="164"/>
      <c r="G13" s="290"/>
      <c r="H13" s="290"/>
      <c r="I13" s="290" t="s">
        <v>213</v>
      </c>
      <c r="J13" s="290" t="s">
        <v>213</v>
      </c>
      <c r="K13" s="427" t="s">
        <v>213</v>
      </c>
      <c r="L13" s="290"/>
      <c r="M13" s="290"/>
      <c r="N13" s="427" t="s">
        <v>213</v>
      </c>
      <c r="O13" s="290"/>
      <c r="P13" s="290"/>
      <c r="Q13" s="427" t="s">
        <v>213</v>
      </c>
      <c r="R13" s="290"/>
      <c r="S13" s="290"/>
      <c r="T13" s="162"/>
      <c r="U13" s="162"/>
      <c r="V13" s="162"/>
      <c r="W13" s="162"/>
      <c r="X13" s="162"/>
      <c r="Y13" s="162"/>
      <c r="Z13" s="314"/>
      <c r="AA13" s="314"/>
      <c r="AB13" s="313"/>
      <c r="AC13" s="162"/>
      <c r="AD13" s="162"/>
      <c r="AE13" s="183" t="s">
        <v>213</v>
      </c>
      <c r="AF13" s="161"/>
      <c r="AG13" s="161"/>
      <c r="AH13" s="127"/>
      <c r="AI13" s="161"/>
      <c r="AJ13" s="161"/>
      <c r="AK13" s="161"/>
      <c r="AL13" s="318"/>
      <c r="AM13" s="240"/>
      <c r="AN13" s="240"/>
      <c r="AO13" s="167"/>
      <c r="AP13" s="321"/>
      <c r="AQ13" s="462" t="s">
        <v>213</v>
      </c>
      <c r="AR13" s="462" t="s">
        <v>213</v>
      </c>
      <c r="AS13" s="323"/>
      <c r="AT13" s="169"/>
      <c r="AU13" s="170"/>
      <c r="AV13" s="167"/>
      <c r="AW13" s="462"/>
      <c r="AX13" s="463"/>
      <c r="AY13" s="463"/>
      <c r="AZ13" s="463"/>
      <c r="BA13" s="463"/>
      <c r="BB13" s="463"/>
      <c r="BC13" s="326"/>
      <c r="BD13" s="326"/>
      <c r="BE13" s="326"/>
      <c r="BF13" s="326"/>
      <c r="BG13" s="167"/>
      <c r="BH13" s="240"/>
      <c r="BI13" s="240"/>
      <c r="BJ13" s="240"/>
      <c r="BK13" s="240"/>
      <c r="BL13" s="323"/>
      <c r="BM13" s="168"/>
      <c r="BN13" s="167"/>
      <c r="BO13" s="167"/>
      <c r="BP13" s="195"/>
      <c r="BQ13" s="438"/>
      <c r="BR13" s="435"/>
      <c r="BS13" s="436"/>
      <c r="BT13" s="436" t="s">
        <v>213</v>
      </c>
      <c r="BU13" s="437" t="s">
        <v>213</v>
      </c>
    </row>
    <row r="14" spans="1:264" s="42" customFormat="1" ht="24.95" customHeight="1" x14ac:dyDescent="0.25">
      <c r="A14" s="226" t="s">
        <v>53</v>
      </c>
      <c r="B14" s="227">
        <v>6</v>
      </c>
      <c r="C14" s="167">
        <v>12</v>
      </c>
      <c r="D14" s="167"/>
      <c r="E14" s="164"/>
      <c r="F14" s="164"/>
      <c r="G14" s="290"/>
      <c r="H14" s="290"/>
      <c r="I14" s="290" t="s">
        <v>213</v>
      </c>
      <c r="J14" s="290" t="s">
        <v>213</v>
      </c>
      <c r="K14" s="427" t="s">
        <v>213</v>
      </c>
      <c r="L14" s="290"/>
      <c r="M14" s="290"/>
      <c r="N14" s="427" t="s">
        <v>213</v>
      </c>
      <c r="O14" s="290"/>
      <c r="P14" s="290"/>
      <c r="Q14" s="427" t="s">
        <v>213</v>
      </c>
      <c r="R14" s="290"/>
      <c r="S14" s="290"/>
      <c r="T14" s="162"/>
      <c r="U14" s="162"/>
      <c r="V14" s="162"/>
      <c r="W14" s="162"/>
      <c r="X14" s="162"/>
      <c r="Y14" s="162"/>
      <c r="Z14" s="314"/>
      <c r="AA14" s="314"/>
      <c r="AB14" s="313"/>
      <c r="AC14" s="162"/>
      <c r="AD14" s="162"/>
      <c r="AE14" s="183" t="s">
        <v>213</v>
      </c>
      <c r="AF14" s="161"/>
      <c r="AG14" s="161"/>
      <c r="AH14" s="127"/>
      <c r="AI14" s="161"/>
      <c r="AJ14" s="161"/>
      <c r="AK14" s="161"/>
      <c r="AL14" s="318"/>
      <c r="AM14" s="240"/>
      <c r="AN14" s="240"/>
      <c r="AO14" s="167"/>
      <c r="AP14" s="321"/>
      <c r="AQ14" s="462" t="s">
        <v>213</v>
      </c>
      <c r="AR14" s="462" t="s">
        <v>213</v>
      </c>
      <c r="AS14" s="323"/>
      <c r="AT14" s="169"/>
      <c r="AU14" s="170"/>
      <c r="AV14" s="167"/>
      <c r="AW14" s="462"/>
      <c r="AX14" s="463"/>
      <c r="AY14" s="529"/>
      <c r="AZ14" s="463"/>
      <c r="BA14" s="463"/>
      <c r="BB14" s="463"/>
      <c r="BC14" s="326"/>
      <c r="BD14" s="326"/>
      <c r="BE14" s="326"/>
      <c r="BF14" s="326"/>
      <c r="BG14" s="167"/>
      <c r="BH14" s="240"/>
      <c r="BI14" s="240"/>
      <c r="BJ14" s="240"/>
      <c r="BK14" s="240"/>
      <c r="BL14" s="323"/>
      <c r="BM14" s="168"/>
      <c r="BN14" s="167"/>
      <c r="BO14" s="167"/>
      <c r="BP14" s="195"/>
      <c r="BQ14" s="438"/>
      <c r="BR14" s="435"/>
      <c r="BS14" s="436"/>
      <c r="BT14" s="436" t="s">
        <v>213</v>
      </c>
      <c r="BU14" s="437" t="s">
        <v>213</v>
      </c>
    </row>
    <row r="15" spans="1:264" s="42" customFormat="1" ht="24.95" customHeight="1" x14ac:dyDescent="0.25">
      <c r="A15" s="226" t="s">
        <v>47</v>
      </c>
      <c r="B15" s="227">
        <v>7</v>
      </c>
      <c r="C15" s="167">
        <v>56</v>
      </c>
      <c r="D15" s="167"/>
      <c r="E15" s="164">
        <v>7.79</v>
      </c>
      <c r="F15" s="164">
        <v>7.28</v>
      </c>
      <c r="G15" s="290">
        <v>1511</v>
      </c>
      <c r="H15" s="290">
        <v>1228</v>
      </c>
      <c r="I15" s="290">
        <v>251.99999999999997</v>
      </c>
      <c r="J15" s="290">
        <v>23.499999999999979</v>
      </c>
      <c r="K15" s="427">
        <v>90.674603174603178</v>
      </c>
      <c r="L15" s="290">
        <v>396</v>
      </c>
      <c r="M15" s="290">
        <v>20</v>
      </c>
      <c r="N15" s="427">
        <v>94.949494949494948</v>
      </c>
      <c r="O15" s="290">
        <v>792</v>
      </c>
      <c r="P15" s="290">
        <v>108</v>
      </c>
      <c r="Q15" s="427">
        <v>86.36363636363636</v>
      </c>
      <c r="R15" s="290"/>
      <c r="S15" s="290"/>
      <c r="T15" s="162"/>
      <c r="U15" s="162"/>
      <c r="V15" s="162"/>
      <c r="W15" s="162"/>
      <c r="X15" s="162"/>
      <c r="Y15" s="162"/>
      <c r="Z15" s="314" t="s">
        <v>213</v>
      </c>
      <c r="AA15" s="314"/>
      <c r="AB15" s="313"/>
      <c r="AC15" s="162"/>
      <c r="AD15" s="162"/>
      <c r="AE15" s="183" t="s">
        <v>213</v>
      </c>
      <c r="AF15" s="161"/>
      <c r="AG15" s="161"/>
      <c r="AH15" s="127" t="s">
        <v>214</v>
      </c>
      <c r="AI15" s="161" t="s">
        <v>215</v>
      </c>
      <c r="AJ15" s="161" t="s">
        <v>216</v>
      </c>
      <c r="AK15" s="161" t="s">
        <v>216</v>
      </c>
      <c r="AL15" s="318"/>
      <c r="AM15" s="240"/>
      <c r="AN15" s="240"/>
      <c r="AO15" s="167"/>
      <c r="AP15" s="321"/>
      <c r="AQ15" s="462">
        <v>148.00000000000006</v>
      </c>
      <c r="AR15" s="462">
        <v>81.999999999999844</v>
      </c>
      <c r="AS15" s="323"/>
      <c r="AT15" s="169"/>
      <c r="AU15" s="170"/>
      <c r="AV15" s="167"/>
      <c r="AW15" s="462"/>
      <c r="AX15" s="463"/>
      <c r="AY15" s="463"/>
      <c r="AZ15" s="463"/>
      <c r="BA15" s="463"/>
      <c r="BB15" s="463"/>
      <c r="BC15" s="326"/>
      <c r="BD15" s="326"/>
      <c r="BE15" s="326"/>
      <c r="BF15" s="326"/>
      <c r="BG15" s="167"/>
      <c r="BH15" s="240"/>
      <c r="BI15" s="240"/>
      <c r="BJ15" s="240"/>
      <c r="BK15" s="240"/>
      <c r="BL15" s="323"/>
      <c r="BM15" s="168"/>
      <c r="BN15" s="167"/>
      <c r="BO15" s="167"/>
      <c r="BP15" s="195"/>
      <c r="BQ15" s="438"/>
      <c r="BR15" s="435"/>
      <c r="BS15" s="436"/>
      <c r="BT15" s="436" t="s">
        <v>213</v>
      </c>
      <c r="BU15" s="437" t="s">
        <v>213</v>
      </c>
    </row>
    <row r="16" spans="1:264" s="42" customFormat="1" ht="24.95" customHeight="1" x14ac:dyDescent="0.25">
      <c r="A16" s="226" t="s">
        <v>48</v>
      </c>
      <c r="B16" s="227">
        <v>8</v>
      </c>
      <c r="C16" s="167">
        <v>14</v>
      </c>
      <c r="D16" s="167"/>
      <c r="E16" s="164"/>
      <c r="F16" s="164"/>
      <c r="G16" s="290"/>
      <c r="H16" s="290"/>
      <c r="I16" s="290" t="s">
        <v>213</v>
      </c>
      <c r="J16" s="290" t="s">
        <v>213</v>
      </c>
      <c r="K16" s="427" t="s">
        <v>213</v>
      </c>
      <c r="L16" s="290"/>
      <c r="M16" s="290"/>
      <c r="N16" s="427" t="s">
        <v>213</v>
      </c>
      <c r="O16" s="290"/>
      <c r="P16" s="290"/>
      <c r="Q16" s="427" t="s">
        <v>213</v>
      </c>
      <c r="R16" s="290"/>
      <c r="S16" s="290"/>
      <c r="T16" s="162"/>
      <c r="U16" s="162"/>
      <c r="V16" s="162"/>
      <c r="W16" s="162"/>
      <c r="X16" s="162"/>
      <c r="Y16" s="162"/>
      <c r="Z16" s="314"/>
      <c r="AA16" s="314"/>
      <c r="AB16" s="313"/>
      <c r="AC16" s="162"/>
      <c r="AD16" s="162"/>
      <c r="AE16" s="183"/>
      <c r="AF16" s="161"/>
      <c r="AG16" s="161"/>
      <c r="AH16" s="127"/>
      <c r="AI16" s="161"/>
      <c r="AJ16" s="161"/>
      <c r="AK16" s="161"/>
      <c r="AL16" s="318"/>
      <c r="AM16" s="240"/>
      <c r="AN16" s="240"/>
      <c r="AO16" s="167"/>
      <c r="AP16" s="321"/>
      <c r="AQ16" s="462" t="s">
        <v>213</v>
      </c>
      <c r="AR16" s="462" t="s">
        <v>213</v>
      </c>
      <c r="AS16" s="323"/>
      <c r="AT16" s="169"/>
      <c r="AU16" s="170"/>
      <c r="AV16" s="167"/>
      <c r="AW16" s="462">
        <v>40</v>
      </c>
      <c r="AX16" s="463"/>
      <c r="AY16" s="463"/>
      <c r="AZ16" s="463"/>
      <c r="BA16" s="463"/>
      <c r="BB16" s="463"/>
      <c r="BC16" s="326"/>
      <c r="BD16" s="326"/>
      <c r="BE16" s="326"/>
      <c r="BF16" s="326"/>
      <c r="BG16" s="167"/>
      <c r="BH16" s="240"/>
      <c r="BI16" s="240"/>
      <c r="BJ16" s="240"/>
      <c r="BK16" s="240"/>
      <c r="BL16" s="323"/>
      <c r="BM16" s="168"/>
      <c r="BN16" s="167"/>
      <c r="BO16" s="167"/>
      <c r="BP16" s="195"/>
      <c r="BQ16" s="438"/>
      <c r="BR16" s="435"/>
      <c r="BS16" s="436"/>
      <c r="BT16" s="436" t="s">
        <v>213</v>
      </c>
      <c r="BU16" s="437" t="s">
        <v>213</v>
      </c>
    </row>
    <row r="17" spans="1:73" s="42" customFormat="1" ht="24.95" customHeight="1" x14ac:dyDescent="0.25">
      <c r="A17" s="226" t="s">
        <v>49</v>
      </c>
      <c r="B17" s="227">
        <v>9</v>
      </c>
      <c r="C17" s="167">
        <v>11</v>
      </c>
      <c r="D17" s="167"/>
      <c r="E17" s="164"/>
      <c r="F17" s="164"/>
      <c r="G17" s="290"/>
      <c r="H17" s="290"/>
      <c r="I17" s="290" t="s">
        <v>213</v>
      </c>
      <c r="J17" s="290" t="s">
        <v>213</v>
      </c>
      <c r="K17" s="427" t="s">
        <v>213</v>
      </c>
      <c r="L17" s="290"/>
      <c r="M17" s="290"/>
      <c r="N17" s="427" t="s">
        <v>213</v>
      </c>
      <c r="O17" s="290"/>
      <c r="P17" s="290"/>
      <c r="Q17" s="427" t="s">
        <v>213</v>
      </c>
      <c r="R17" s="290"/>
      <c r="S17" s="290"/>
      <c r="T17" s="162"/>
      <c r="U17" s="162"/>
      <c r="V17" s="162"/>
      <c r="W17" s="162"/>
      <c r="X17" s="162"/>
      <c r="Y17" s="162"/>
      <c r="Z17" s="314" t="s">
        <v>213</v>
      </c>
      <c r="AA17" s="314"/>
      <c r="AB17" s="313"/>
      <c r="AC17" s="162"/>
      <c r="AD17" s="162"/>
      <c r="AE17" s="183" t="s">
        <v>213</v>
      </c>
      <c r="AF17" s="161"/>
      <c r="AG17" s="161"/>
      <c r="AH17" s="127"/>
      <c r="AI17" s="161"/>
      <c r="AJ17" s="161"/>
      <c r="AK17" s="161"/>
      <c r="AL17" s="318"/>
      <c r="AM17" s="240"/>
      <c r="AN17" s="240"/>
      <c r="AO17" s="167"/>
      <c r="AP17" s="321"/>
      <c r="AQ17" s="462" t="s">
        <v>213</v>
      </c>
      <c r="AR17" s="462" t="s">
        <v>213</v>
      </c>
      <c r="AS17" s="323"/>
      <c r="AT17" s="169"/>
      <c r="AU17" s="170"/>
      <c r="AV17" s="167"/>
      <c r="AW17" s="462"/>
      <c r="AX17" s="463"/>
      <c r="AY17" s="463"/>
      <c r="AZ17" s="463"/>
      <c r="BA17" s="463"/>
      <c r="BB17" s="463"/>
      <c r="BC17" s="326"/>
      <c r="BD17" s="326"/>
      <c r="BE17" s="326"/>
      <c r="BF17" s="326"/>
      <c r="BG17" s="167"/>
      <c r="BH17" s="240"/>
      <c r="BI17" s="240"/>
      <c r="BJ17" s="240"/>
      <c r="BK17" s="240"/>
      <c r="BL17" s="323"/>
      <c r="BM17" s="168"/>
      <c r="BN17" s="167"/>
      <c r="BO17" s="167"/>
      <c r="BP17" s="195"/>
      <c r="BQ17" s="438"/>
      <c r="BR17" s="435"/>
      <c r="BS17" s="436"/>
      <c r="BT17" s="436" t="s">
        <v>213</v>
      </c>
      <c r="BU17" s="437" t="s">
        <v>213</v>
      </c>
    </row>
    <row r="18" spans="1:73" s="42" customFormat="1" ht="24.95" customHeight="1" x14ac:dyDescent="0.25">
      <c r="A18" s="226" t="s">
        <v>50</v>
      </c>
      <c r="B18" s="227">
        <v>10</v>
      </c>
      <c r="C18" s="167">
        <v>12</v>
      </c>
      <c r="D18" s="167"/>
      <c r="E18" s="164">
        <v>8.32</v>
      </c>
      <c r="F18" s="164">
        <v>7.61</v>
      </c>
      <c r="G18" s="290">
        <v>1408</v>
      </c>
      <c r="H18" s="290">
        <v>1095</v>
      </c>
      <c r="I18" s="290">
        <v>149.99999999999986</v>
      </c>
      <c r="J18" s="290">
        <v>23</v>
      </c>
      <c r="K18" s="427">
        <v>84.666666666666657</v>
      </c>
      <c r="L18" s="290">
        <v>192.30769230769212</v>
      </c>
      <c r="M18" s="290">
        <v>23</v>
      </c>
      <c r="N18" s="427">
        <v>88.039999999999992</v>
      </c>
      <c r="O18" s="290">
        <v>384.61538461538424</v>
      </c>
      <c r="P18" s="290">
        <v>72</v>
      </c>
      <c r="Q18" s="427">
        <v>81.279999999999987</v>
      </c>
      <c r="R18" s="290"/>
      <c r="S18" s="290"/>
      <c r="T18" s="162"/>
      <c r="U18" s="162"/>
      <c r="V18" s="162"/>
      <c r="W18" s="162"/>
      <c r="X18" s="162"/>
      <c r="Y18" s="162"/>
      <c r="Z18" s="314"/>
      <c r="AA18" s="314"/>
      <c r="AB18" s="313"/>
      <c r="AC18" s="162"/>
      <c r="AD18" s="162"/>
      <c r="AE18" s="183" t="s">
        <v>213</v>
      </c>
      <c r="AF18" s="161"/>
      <c r="AG18" s="161"/>
      <c r="AH18" s="127" t="s">
        <v>214</v>
      </c>
      <c r="AI18" s="161" t="s">
        <v>215</v>
      </c>
      <c r="AJ18" s="161" t="s">
        <v>216</v>
      </c>
      <c r="AK18" s="161" t="s">
        <v>216</v>
      </c>
      <c r="AL18" s="318"/>
      <c r="AM18" s="240"/>
      <c r="AN18" s="240"/>
      <c r="AO18" s="167"/>
      <c r="AP18" s="321"/>
      <c r="AQ18" s="462">
        <v>156.00000000000003</v>
      </c>
      <c r="AR18" s="462">
        <v>75.999999999999957</v>
      </c>
      <c r="AS18" s="323"/>
      <c r="AT18" s="169"/>
      <c r="AU18" s="170"/>
      <c r="AV18" s="167"/>
      <c r="AW18" s="462"/>
      <c r="AX18" s="463"/>
      <c r="AY18" s="463"/>
      <c r="AZ18" s="463"/>
      <c r="BA18" s="463"/>
      <c r="BB18" s="463"/>
      <c r="BC18" s="326"/>
      <c r="BD18" s="326"/>
      <c r="BE18" s="326"/>
      <c r="BF18" s="326"/>
      <c r="BG18" s="167"/>
      <c r="BH18" s="240"/>
      <c r="BI18" s="240"/>
      <c r="BJ18" s="240"/>
      <c r="BK18" s="240"/>
      <c r="BL18" s="323"/>
      <c r="BM18" s="168"/>
      <c r="BN18" s="167"/>
      <c r="BO18" s="167"/>
      <c r="BP18" s="195"/>
      <c r="BQ18" s="438"/>
      <c r="BR18" s="435"/>
      <c r="BS18" s="436"/>
      <c r="BT18" s="436" t="s">
        <v>213</v>
      </c>
      <c r="BU18" s="437" t="s">
        <v>213</v>
      </c>
    </row>
    <row r="19" spans="1:73" s="42" customFormat="1" ht="24.95" customHeight="1" x14ac:dyDescent="0.25">
      <c r="A19" s="226" t="s">
        <v>51</v>
      </c>
      <c r="B19" s="227">
        <v>11</v>
      </c>
      <c r="C19" s="167">
        <v>11</v>
      </c>
      <c r="D19" s="167"/>
      <c r="E19" s="164"/>
      <c r="F19" s="164"/>
      <c r="G19" s="290"/>
      <c r="H19" s="290"/>
      <c r="I19" s="290" t="s">
        <v>213</v>
      </c>
      <c r="J19" s="290" t="s">
        <v>213</v>
      </c>
      <c r="K19" s="427" t="s">
        <v>213</v>
      </c>
      <c r="L19" s="290"/>
      <c r="M19" s="290"/>
      <c r="N19" s="427" t="s">
        <v>213</v>
      </c>
      <c r="O19" s="290"/>
      <c r="P19" s="290"/>
      <c r="Q19" s="427" t="s">
        <v>213</v>
      </c>
      <c r="R19" s="290"/>
      <c r="S19" s="290"/>
      <c r="T19" s="162"/>
      <c r="U19" s="162"/>
      <c r="V19" s="162"/>
      <c r="W19" s="162"/>
      <c r="X19" s="162"/>
      <c r="Y19" s="162"/>
      <c r="Z19" s="314" t="s">
        <v>213</v>
      </c>
      <c r="AA19" s="314"/>
      <c r="AB19" s="313"/>
      <c r="AC19" s="162"/>
      <c r="AD19" s="162"/>
      <c r="AE19" s="183" t="s">
        <v>213</v>
      </c>
      <c r="AF19" s="161"/>
      <c r="AG19" s="161"/>
      <c r="AH19" s="127"/>
      <c r="AI19" s="161"/>
      <c r="AJ19" s="161"/>
      <c r="AK19" s="161"/>
      <c r="AL19" s="318"/>
      <c r="AM19" s="240"/>
      <c r="AN19" s="240"/>
      <c r="AO19" s="167"/>
      <c r="AP19" s="321"/>
      <c r="AQ19" s="462" t="s">
        <v>213</v>
      </c>
      <c r="AR19" s="462" t="s">
        <v>213</v>
      </c>
      <c r="AS19" s="323"/>
      <c r="AT19" s="169"/>
      <c r="AU19" s="170"/>
      <c r="AV19" s="167"/>
      <c r="AW19" s="462">
        <v>25</v>
      </c>
      <c r="AX19" s="463"/>
      <c r="AY19" s="463"/>
      <c r="AZ19" s="463"/>
      <c r="BA19" s="463"/>
      <c r="BB19" s="463"/>
      <c r="BC19" s="326"/>
      <c r="BD19" s="326"/>
      <c r="BE19" s="326"/>
      <c r="BF19" s="326"/>
      <c r="BG19" s="167"/>
      <c r="BH19" s="240"/>
      <c r="BI19" s="240"/>
      <c r="BJ19" s="240"/>
      <c r="BK19" s="240"/>
      <c r="BL19" s="323"/>
      <c r="BM19" s="168"/>
      <c r="BN19" s="167"/>
      <c r="BO19" s="167"/>
      <c r="BP19" s="195"/>
      <c r="BQ19" s="438"/>
      <c r="BR19" s="435"/>
      <c r="BS19" s="436"/>
      <c r="BT19" s="436" t="s">
        <v>213</v>
      </c>
      <c r="BU19" s="437" t="s">
        <v>213</v>
      </c>
    </row>
    <row r="20" spans="1:73" s="42" customFormat="1" ht="24.95" customHeight="1" x14ac:dyDescent="0.25">
      <c r="A20" s="226" t="s">
        <v>52</v>
      </c>
      <c r="B20" s="227">
        <v>12</v>
      </c>
      <c r="C20" s="167">
        <v>12</v>
      </c>
      <c r="D20" s="167"/>
      <c r="E20" s="164"/>
      <c r="F20" s="164"/>
      <c r="G20" s="290"/>
      <c r="H20" s="290"/>
      <c r="I20" s="290" t="s">
        <v>213</v>
      </c>
      <c r="J20" s="290" t="s">
        <v>213</v>
      </c>
      <c r="K20" s="427" t="s">
        <v>213</v>
      </c>
      <c r="L20" s="290"/>
      <c r="M20" s="290"/>
      <c r="N20" s="427" t="s">
        <v>213</v>
      </c>
      <c r="O20" s="290"/>
      <c r="P20" s="290"/>
      <c r="Q20" s="427" t="s">
        <v>213</v>
      </c>
      <c r="R20" s="290"/>
      <c r="S20" s="290"/>
      <c r="T20" s="162"/>
      <c r="U20" s="162"/>
      <c r="V20" s="162"/>
      <c r="W20" s="162"/>
      <c r="X20" s="162"/>
      <c r="Y20" s="162"/>
      <c r="Z20" s="314" t="s">
        <v>213</v>
      </c>
      <c r="AA20" s="314"/>
      <c r="AB20" s="313"/>
      <c r="AC20" s="162"/>
      <c r="AD20" s="162"/>
      <c r="AE20" s="183" t="s">
        <v>213</v>
      </c>
      <c r="AF20" s="161"/>
      <c r="AG20" s="161"/>
      <c r="AH20" s="127"/>
      <c r="AI20" s="161"/>
      <c r="AJ20" s="161"/>
      <c r="AK20" s="161"/>
      <c r="AL20" s="318"/>
      <c r="AM20" s="240"/>
      <c r="AN20" s="240"/>
      <c r="AO20" s="167"/>
      <c r="AP20" s="321"/>
      <c r="AQ20" s="462" t="s">
        <v>213</v>
      </c>
      <c r="AR20" s="462" t="s">
        <v>213</v>
      </c>
      <c r="AS20" s="323"/>
      <c r="AT20" s="169"/>
      <c r="AU20" s="170"/>
      <c r="AV20" s="167"/>
      <c r="AW20" s="462"/>
      <c r="AX20" s="463"/>
      <c r="AY20" s="463"/>
      <c r="AZ20" s="463"/>
      <c r="BA20" s="463"/>
      <c r="BB20" s="463"/>
      <c r="BC20" s="326"/>
      <c r="BD20" s="326"/>
      <c r="BE20" s="326"/>
      <c r="BF20" s="326"/>
      <c r="BG20" s="167"/>
      <c r="BH20" s="240"/>
      <c r="BI20" s="240"/>
      <c r="BJ20" s="240"/>
      <c r="BK20" s="240"/>
      <c r="BL20" s="323"/>
      <c r="BM20" s="168"/>
      <c r="BN20" s="167"/>
      <c r="BO20" s="167"/>
      <c r="BP20" s="195"/>
      <c r="BQ20" s="438"/>
      <c r="BR20" s="435"/>
      <c r="BS20" s="436"/>
      <c r="BT20" s="436" t="s">
        <v>213</v>
      </c>
      <c r="BU20" s="437" t="s">
        <v>213</v>
      </c>
    </row>
    <row r="21" spans="1:73" s="42" customFormat="1" ht="24.95" customHeight="1" x14ac:dyDescent="0.25">
      <c r="A21" s="226" t="s">
        <v>53</v>
      </c>
      <c r="B21" s="227">
        <v>13</v>
      </c>
      <c r="C21" s="167">
        <v>10</v>
      </c>
      <c r="D21" s="167"/>
      <c r="E21" s="164"/>
      <c r="F21" s="164"/>
      <c r="G21" s="290"/>
      <c r="H21" s="290"/>
      <c r="I21" s="290" t="s">
        <v>213</v>
      </c>
      <c r="J21" s="290" t="s">
        <v>213</v>
      </c>
      <c r="K21" s="427" t="s">
        <v>213</v>
      </c>
      <c r="L21" s="290"/>
      <c r="M21" s="290"/>
      <c r="N21" s="427" t="s">
        <v>213</v>
      </c>
      <c r="O21" s="290"/>
      <c r="P21" s="290"/>
      <c r="Q21" s="427" t="s">
        <v>213</v>
      </c>
      <c r="R21" s="290"/>
      <c r="S21" s="290"/>
      <c r="T21" s="162"/>
      <c r="U21" s="162"/>
      <c r="V21" s="162"/>
      <c r="W21" s="162"/>
      <c r="X21" s="162"/>
      <c r="Y21" s="162"/>
      <c r="Z21" s="314" t="s">
        <v>213</v>
      </c>
      <c r="AA21" s="314"/>
      <c r="AB21" s="313"/>
      <c r="AC21" s="162"/>
      <c r="AD21" s="162"/>
      <c r="AE21" s="183" t="s">
        <v>213</v>
      </c>
      <c r="AF21" s="161"/>
      <c r="AG21" s="161"/>
      <c r="AH21" s="127"/>
      <c r="AI21" s="161"/>
      <c r="AJ21" s="161"/>
      <c r="AK21" s="161"/>
      <c r="AL21" s="318"/>
      <c r="AM21" s="240"/>
      <c r="AN21" s="240"/>
      <c r="AO21" s="167"/>
      <c r="AP21" s="321"/>
      <c r="AQ21" s="462" t="s">
        <v>213</v>
      </c>
      <c r="AR21" s="462" t="s">
        <v>213</v>
      </c>
      <c r="AS21" s="323"/>
      <c r="AT21" s="169"/>
      <c r="AU21" s="170"/>
      <c r="AV21" s="167"/>
      <c r="AW21" s="462"/>
      <c r="AX21" s="463"/>
      <c r="AY21" s="463"/>
      <c r="AZ21" s="463"/>
      <c r="BA21" s="463"/>
      <c r="BB21" s="463"/>
      <c r="BC21" s="326"/>
      <c r="BD21" s="326"/>
      <c r="BE21" s="326"/>
      <c r="BF21" s="326"/>
      <c r="BG21" s="167"/>
      <c r="BH21" s="240"/>
      <c r="BI21" s="240"/>
      <c r="BJ21" s="240"/>
      <c r="BK21" s="240"/>
      <c r="BL21" s="323"/>
      <c r="BM21" s="168"/>
      <c r="BN21" s="167"/>
      <c r="BO21" s="167"/>
      <c r="BP21" s="195"/>
      <c r="BQ21" s="438"/>
      <c r="BR21" s="435"/>
      <c r="BS21" s="436"/>
      <c r="BT21" s="436" t="s">
        <v>213</v>
      </c>
      <c r="BU21" s="437" t="s">
        <v>213</v>
      </c>
    </row>
    <row r="22" spans="1:73" s="42" customFormat="1" ht="24.95" customHeight="1" x14ac:dyDescent="0.25">
      <c r="A22" s="226" t="s">
        <v>47</v>
      </c>
      <c r="B22" s="227">
        <v>14</v>
      </c>
      <c r="C22" s="167">
        <v>12</v>
      </c>
      <c r="D22" s="167"/>
      <c r="E22" s="164">
        <v>8.4700000000000006</v>
      </c>
      <c r="F22" s="164">
        <v>7.85</v>
      </c>
      <c r="G22" s="290">
        <v>1372</v>
      </c>
      <c r="H22" s="290">
        <v>1194</v>
      </c>
      <c r="I22" s="290">
        <v>208.00000000000011</v>
      </c>
      <c r="J22" s="290">
        <v>13.666666666666689</v>
      </c>
      <c r="K22" s="427">
        <v>93.429487179487168</v>
      </c>
      <c r="L22" s="290">
        <v>403</v>
      </c>
      <c r="M22" s="290">
        <v>20</v>
      </c>
      <c r="N22" s="427">
        <v>95.037220843672458</v>
      </c>
      <c r="O22" s="290">
        <v>806</v>
      </c>
      <c r="P22" s="290">
        <v>82</v>
      </c>
      <c r="Q22" s="427">
        <v>89.826302729528535</v>
      </c>
      <c r="R22" s="290"/>
      <c r="S22" s="290"/>
      <c r="T22" s="162"/>
      <c r="U22" s="162"/>
      <c r="V22" s="162"/>
      <c r="W22" s="162"/>
      <c r="X22" s="162"/>
      <c r="Y22" s="162"/>
      <c r="Z22" s="314" t="s">
        <v>213</v>
      </c>
      <c r="AA22" s="314"/>
      <c r="AB22" s="313"/>
      <c r="AC22" s="162">
        <v>8.6999999999999993</v>
      </c>
      <c r="AD22" s="162">
        <v>5.9</v>
      </c>
      <c r="AE22" s="183">
        <v>32.183908045977006</v>
      </c>
      <c r="AF22" s="161"/>
      <c r="AG22" s="161"/>
      <c r="AH22" s="127" t="s">
        <v>214</v>
      </c>
      <c r="AI22" s="161" t="s">
        <v>215</v>
      </c>
      <c r="AJ22" s="161" t="s">
        <v>216</v>
      </c>
      <c r="AK22" s="161" t="s">
        <v>216</v>
      </c>
      <c r="AL22" s="318"/>
      <c r="AM22" s="240"/>
      <c r="AN22" s="240"/>
      <c r="AO22" s="167"/>
      <c r="AP22" s="321"/>
      <c r="AQ22" s="462">
        <v>178.00000000000011</v>
      </c>
      <c r="AR22" s="462">
        <v>72.000000000000114</v>
      </c>
      <c r="AS22" s="323"/>
      <c r="AT22" s="169"/>
      <c r="AU22" s="170"/>
      <c r="AV22" s="167"/>
      <c r="AW22" s="462"/>
      <c r="AX22" s="463"/>
      <c r="AY22" s="463"/>
      <c r="AZ22" s="463"/>
      <c r="BA22" s="463"/>
      <c r="BB22" s="463"/>
      <c r="BC22" s="326"/>
      <c r="BD22" s="326"/>
      <c r="BE22" s="326"/>
      <c r="BF22" s="326"/>
      <c r="BG22" s="167"/>
      <c r="BH22" s="240"/>
      <c r="BI22" s="240"/>
      <c r="BJ22" s="240"/>
      <c r="BK22" s="240"/>
      <c r="BL22" s="323"/>
      <c r="BM22" s="168"/>
      <c r="BN22" s="167"/>
      <c r="BO22" s="167"/>
      <c r="BP22" s="195"/>
      <c r="BQ22" s="438"/>
      <c r="BR22" s="435"/>
      <c r="BS22" s="436"/>
      <c r="BT22" s="436" t="s">
        <v>213</v>
      </c>
      <c r="BU22" s="437" t="s">
        <v>213</v>
      </c>
    </row>
    <row r="23" spans="1:73" s="42" customFormat="1" ht="24.95" customHeight="1" x14ac:dyDescent="0.25">
      <c r="A23" s="226" t="s">
        <v>48</v>
      </c>
      <c r="B23" s="227">
        <v>15</v>
      </c>
      <c r="C23" s="167">
        <v>11</v>
      </c>
      <c r="D23" s="167"/>
      <c r="E23" s="164">
        <v>7.7</v>
      </c>
      <c r="F23" s="164">
        <v>8</v>
      </c>
      <c r="G23" s="290">
        <v>1600</v>
      </c>
      <c r="H23" s="290">
        <v>1400</v>
      </c>
      <c r="I23" s="290">
        <v>330</v>
      </c>
      <c r="J23" s="290">
        <v>8</v>
      </c>
      <c r="K23" s="427">
        <v>97.575757575757578</v>
      </c>
      <c r="L23" s="290">
        <v>280</v>
      </c>
      <c r="M23" s="290">
        <v>14</v>
      </c>
      <c r="N23" s="427">
        <v>95</v>
      </c>
      <c r="O23" s="290">
        <v>700</v>
      </c>
      <c r="P23" s="290">
        <v>70</v>
      </c>
      <c r="Q23" s="427">
        <v>90</v>
      </c>
      <c r="R23" s="290"/>
      <c r="S23" s="290"/>
      <c r="T23" s="162"/>
      <c r="U23" s="162"/>
      <c r="V23" s="162"/>
      <c r="W23" s="162"/>
      <c r="X23" s="162"/>
      <c r="Y23" s="162"/>
      <c r="Z23" s="314" t="s">
        <v>213</v>
      </c>
      <c r="AA23" s="314"/>
      <c r="AB23" s="313"/>
      <c r="AC23" s="162"/>
      <c r="AD23" s="162"/>
      <c r="AE23" s="183" t="s">
        <v>213</v>
      </c>
      <c r="AF23" s="161"/>
      <c r="AG23" s="161"/>
      <c r="AH23" s="127" t="s">
        <v>214</v>
      </c>
      <c r="AI23" s="161" t="s">
        <v>217</v>
      </c>
      <c r="AJ23" s="161" t="s">
        <v>216</v>
      </c>
      <c r="AK23" s="161" t="s">
        <v>216</v>
      </c>
      <c r="AL23" s="318"/>
      <c r="AM23" s="240"/>
      <c r="AN23" s="240"/>
      <c r="AO23" s="167"/>
      <c r="AP23" s="321"/>
      <c r="AQ23" s="462" t="s">
        <v>213</v>
      </c>
      <c r="AR23" s="462" t="s">
        <v>213</v>
      </c>
      <c r="AS23" s="323"/>
      <c r="AT23" s="169"/>
      <c r="AU23" s="170"/>
      <c r="AV23" s="167"/>
      <c r="AW23" s="462"/>
      <c r="AX23" s="463"/>
      <c r="AY23" s="463"/>
      <c r="AZ23" s="463"/>
      <c r="BA23" s="463"/>
      <c r="BB23" s="463"/>
      <c r="BC23" s="326"/>
      <c r="BD23" s="326"/>
      <c r="BE23" s="326"/>
      <c r="BF23" s="326"/>
      <c r="BG23" s="167"/>
      <c r="BH23" s="240"/>
      <c r="BI23" s="240"/>
      <c r="BJ23" s="240"/>
      <c r="BK23" s="240"/>
      <c r="BL23" s="323"/>
      <c r="BM23" s="168"/>
      <c r="BN23" s="167"/>
      <c r="BO23" s="167"/>
      <c r="BP23" s="195"/>
      <c r="BQ23" s="438"/>
      <c r="BR23" s="435"/>
      <c r="BS23" s="436"/>
      <c r="BT23" s="436" t="s">
        <v>213</v>
      </c>
      <c r="BU23" s="437" t="s">
        <v>213</v>
      </c>
    </row>
    <row r="24" spans="1:73" s="42" customFormat="1" ht="24.95" customHeight="1" x14ac:dyDescent="0.25">
      <c r="A24" s="226" t="s">
        <v>49</v>
      </c>
      <c r="B24" s="227">
        <v>16</v>
      </c>
      <c r="C24" s="167">
        <v>13</v>
      </c>
      <c r="D24" s="167"/>
      <c r="E24" s="164"/>
      <c r="F24" s="164"/>
      <c r="G24" s="290"/>
      <c r="H24" s="290"/>
      <c r="I24" s="290" t="s">
        <v>213</v>
      </c>
      <c r="J24" s="290" t="s">
        <v>213</v>
      </c>
      <c r="K24" s="427" t="s">
        <v>213</v>
      </c>
      <c r="L24" s="290"/>
      <c r="M24" s="290"/>
      <c r="N24" s="427" t="s">
        <v>213</v>
      </c>
      <c r="O24" s="290"/>
      <c r="P24" s="290"/>
      <c r="Q24" s="427" t="s">
        <v>213</v>
      </c>
      <c r="R24" s="290"/>
      <c r="S24" s="290"/>
      <c r="T24" s="162"/>
      <c r="U24" s="162"/>
      <c r="V24" s="162"/>
      <c r="W24" s="162"/>
      <c r="X24" s="162"/>
      <c r="Y24" s="162"/>
      <c r="Z24" s="314" t="s">
        <v>213</v>
      </c>
      <c r="AA24" s="314"/>
      <c r="AB24" s="313"/>
      <c r="AC24" s="162"/>
      <c r="AD24" s="162"/>
      <c r="AE24" s="183" t="s">
        <v>213</v>
      </c>
      <c r="AF24" s="161"/>
      <c r="AG24" s="161"/>
      <c r="AH24" s="127"/>
      <c r="AI24" s="161"/>
      <c r="AJ24" s="161"/>
      <c r="AK24" s="161"/>
      <c r="AL24" s="318"/>
      <c r="AM24" s="240"/>
      <c r="AN24" s="240"/>
      <c r="AO24" s="167"/>
      <c r="AP24" s="321"/>
      <c r="AQ24" s="462" t="s">
        <v>213</v>
      </c>
      <c r="AR24" s="462" t="s">
        <v>213</v>
      </c>
      <c r="AS24" s="323"/>
      <c r="AT24" s="169"/>
      <c r="AU24" s="170"/>
      <c r="AV24" s="167"/>
      <c r="AW24" s="462"/>
      <c r="AX24" s="463"/>
      <c r="AY24" s="463"/>
      <c r="AZ24" s="463"/>
      <c r="BA24" s="463"/>
      <c r="BB24" s="463"/>
      <c r="BC24" s="326"/>
      <c r="BD24" s="326"/>
      <c r="BE24" s="326"/>
      <c r="BF24" s="326"/>
      <c r="BG24" s="167"/>
      <c r="BH24" s="240"/>
      <c r="BI24" s="240"/>
      <c r="BJ24" s="240"/>
      <c r="BK24" s="240"/>
      <c r="BL24" s="323"/>
      <c r="BM24" s="168"/>
      <c r="BN24" s="167"/>
      <c r="BO24" s="167"/>
      <c r="BP24" s="195"/>
      <c r="BQ24" s="438"/>
      <c r="BR24" s="435"/>
      <c r="BS24" s="436"/>
      <c r="BT24" s="436" t="s">
        <v>213</v>
      </c>
      <c r="BU24" s="437" t="s">
        <v>213</v>
      </c>
    </row>
    <row r="25" spans="1:73" s="42" customFormat="1" ht="24.95" customHeight="1" x14ac:dyDescent="0.25">
      <c r="A25" s="226" t="s">
        <v>50</v>
      </c>
      <c r="B25" s="227">
        <v>17</v>
      </c>
      <c r="C25" s="167">
        <v>11</v>
      </c>
      <c r="D25" s="167"/>
      <c r="E25" s="164">
        <v>8.27</v>
      </c>
      <c r="F25" s="164">
        <v>7.56</v>
      </c>
      <c r="G25" s="290">
        <v>1308</v>
      </c>
      <c r="H25" s="290">
        <v>1289</v>
      </c>
      <c r="I25" s="290">
        <v>191.99999999999994</v>
      </c>
      <c r="J25" s="290">
        <v>8.7499999999999911</v>
      </c>
      <c r="K25" s="427">
        <v>95.442708333333343</v>
      </c>
      <c r="L25" s="290">
        <v>246.15384615384608</v>
      </c>
      <c r="M25" s="290">
        <v>8.7499999999999911</v>
      </c>
      <c r="N25" s="427">
        <v>96.4453125</v>
      </c>
      <c r="O25" s="290">
        <v>492.30769230769215</v>
      </c>
      <c r="P25" s="290">
        <v>23.648648648648624</v>
      </c>
      <c r="Q25" s="427">
        <v>95.196368243243242</v>
      </c>
      <c r="R25" s="290"/>
      <c r="S25" s="290"/>
      <c r="T25" s="162"/>
      <c r="U25" s="162"/>
      <c r="V25" s="162"/>
      <c r="W25" s="162"/>
      <c r="X25" s="162"/>
      <c r="Y25" s="162"/>
      <c r="Z25" s="314" t="s">
        <v>213</v>
      </c>
      <c r="AA25" s="314"/>
      <c r="AB25" s="313"/>
      <c r="AC25" s="162"/>
      <c r="AD25" s="162"/>
      <c r="AE25" s="183" t="s">
        <v>213</v>
      </c>
      <c r="AF25" s="161"/>
      <c r="AG25" s="161"/>
      <c r="AH25" s="127" t="s">
        <v>214</v>
      </c>
      <c r="AI25" s="161" t="s">
        <v>215</v>
      </c>
      <c r="AJ25" s="161" t="s">
        <v>216</v>
      </c>
      <c r="AK25" s="161" t="s">
        <v>216</v>
      </c>
      <c r="AL25" s="318"/>
      <c r="AM25" s="240"/>
      <c r="AN25" s="240"/>
      <c r="AO25" s="167"/>
      <c r="AP25" s="321"/>
      <c r="AQ25" s="462">
        <v>147.99999999999977</v>
      </c>
      <c r="AR25" s="462">
        <v>120.0000000000001</v>
      </c>
      <c r="AS25" s="323"/>
      <c r="AT25" s="169"/>
      <c r="AU25" s="170"/>
      <c r="AV25" s="167"/>
      <c r="AW25" s="462"/>
      <c r="AX25" s="463"/>
      <c r="AY25" s="463"/>
      <c r="AZ25" s="463"/>
      <c r="BA25" s="463"/>
      <c r="BB25" s="463"/>
      <c r="BC25" s="326"/>
      <c r="BD25" s="326"/>
      <c r="BE25" s="326"/>
      <c r="BF25" s="326"/>
      <c r="BG25" s="167"/>
      <c r="BH25" s="240"/>
      <c r="BI25" s="240"/>
      <c r="BJ25" s="240"/>
      <c r="BK25" s="240"/>
      <c r="BL25" s="323"/>
      <c r="BM25" s="168"/>
      <c r="BN25" s="167"/>
      <c r="BO25" s="167"/>
      <c r="BP25" s="195"/>
      <c r="BQ25" s="438"/>
      <c r="BR25" s="435"/>
      <c r="BS25" s="436"/>
      <c r="BT25" s="436" t="s">
        <v>213</v>
      </c>
      <c r="BU25" s="437" t="s">
        <v>213</v>
      </c>
    </row>
    <row r="26" spans="1:73" s="42" customFormat="1" ht="24.95" customHeight="1" x14ac:dyDescent="0.25">
      <c r="A26" s="226" t="s">
        <v>51</v>
      </c>
      <c r="B26" s="227">
        <v>18</v>
      </c>
      <c r="C26" s="167">
        <v>15</v>
      </c>
      <c r="D26" s="167"/>
      <c r="E26" s="164"/>
      <c r="F26" s="164"/>
      <c r="G26" s="290"/>
      <c r="H26" s="290"/>
      <c r="I26" s="290" t="s">
        <v>213</v>
      </c>
      <c r="J26" s="290" t="s">
        <v>213</v>
      </c>
      <c r="K26" s="427" t="s">
        <v>213</v>
      </c>
      <c r="L26" s="290"/>
      <c r="M26" s="290"/>
      <c r="N26" s="427" t="s">
        <v>213</v>
      </c>
      <c r="O26" s="290"/>
      <c r="P26" s="290"/>
      <c r="Q26" s="427" t="s">
        <v>213</v>
      </c>
      <c r="R26" s="290"/>
      <c r="S26" s="290"/>
      <c r="T26" s="162"/>
      <c r="U26" s="162"/>
      <c r="V26" s="162"/>
      <c r="W26" s="162"/>
      <c r="X26" s="162"/>
      <c r="Y26" s="162"/>
      <c r="Z26" s="314" t="s">
        <v>213</v>
      </c>
      <c r="AA26" s="314"/>
      <c r="AB26" s="313"/>
      <c r="AC26" s="162"/>
      <c r="AD26" s="162"/>
      <c r="AE26" s="183" t="s">
        <v>213</v>
      </c>
      <c r="AF26" s="161"/>
      <c r="AG26" s="161"/>
      <c r="AH26" s="127"/>
      <c r="AI26" s="161"/>
      <c r="AJ26" s="161"/>
      <c r="AK26" s="161"/>
      <c r="AL26" s="318"/>
      <c r="AM26" s="240"/>
      <c r="AN26" s="240"/>
      <c r="AO26" s="167"/>
      <c r="AP26" s="321"/>
      <c r="AQ26" s="462" t="s">
        <v>213</v>
      </c>
      <c r="AR26" s="462" t="s">
        <v>213</v>
      </c>
      <c r="AS26" s="323"/>
      <c r="AT26" s="169"/>
      <c r="AU26" s="170"/>
      <c r="AV26" s="167"/>
      <c r="AW26" s="462">
        <v>15</v>
      </c>
      <c r="AX26" s="463"/>
      <c r="AY26" s="463"/>
      <c r="AZ26" s="463"/>
      <c r="BA26" s="463"/>
      <c r="BB26" s="463"/>
      <c r="BC26" s="326"/>
      <c r="BD26" s="326"/>
      <c r="BE26" s="326"/>
      <c r="BF26" s="326"/>
      <c r="BG26" s="167"/>
      <c r="BH26" s="240"/>
      <c r="BI26" s="240"/>
      <c r="BJ26" s="240"/>
      <c r="BK26" s="240"/>
      <c r="BL26" s="323"/>
      <c r="BM26" s="168"/>
      <c r="BN26" s="167"/>
      <c r="BO26" s="167"/>
      <c r="BP26" s="195"/>
      <c r="BQ26" s="438"/>
      <c r="BR26" s="435"/>
      <c r="BS26" s="436"/>
      <c r="BT26" s="436" t="s">
        <v>213</v>
      </c>
      <c r="BU26" s="437" t="s">
        <v>213</v>
      </c>
    </row>
    <row r="27" spans="1:73" s="42" customFormat="1" ht="24.95" customHeight="1" x14ac:dyDescent="0.25">
      <c r="A27" s="226" t="s">
        <v>52</v>
      </c>
      <c r="B27" s="227">
        <v>19</v>
      </c>
      <c r="C27" s="167">
        <v>18</v>
      </c>
      <c r="D27" s="167"/>
      <c r="E27" s="164"/>
      <c r="F27" s="164"/>
      <c r="G27" s="290"/>
      <c r="H27" s="290"/>
      <c r="I27" s="290" t="s">
        <v>213</v>
      </c>
      <c r="J27" s="290" t="s">
        <v>213</v>
      </c>
      <c r="K27" s="427" t="s">
        <v>213</v>
      </c>
      <c r="L27" s="290"/>
      <c r="M27" s="290"/>
      <c r="N27" s="427" t="s">
        <v>213</v>
      </c>
      <c r="O27" s="290"/>
      <c r="P27" s="290"/>
      <c r="Q27" s="427" t="s">
        <v>213</v>
      </c>
      <c r="R27" s="290"/>
      <c r="S27" s="290"/>
      <c r="T27" s="162"/>
      <c r="U27" s="162"/>
      <c r="V27" s="162"/>
      <c r="W27" s="162"/>
      <c r="X27" s="162"/>
      <c r="Y27" s="162"/>
      <c r="Z27" s="314" t="s">
        <v>213</v>
      </c>
      <c r="AA27" s="314"/>
      <c r="AB27" s="313"/>
      <c r="AC27" s="162" t="s">
        <v>213</v>
      </c>
      <c r="AD27" s="162"/>
      <c r="AE27" s="183"/>
      <c r="AF27" s="161"/>
      <c r="AG27" s="161"/>
      <c r="AH27" s="127"/>
      <c r="AI27" s="161"/>
      <c r="AJ27" s="161"/>
      <c r="AK27" s="161"/>
      <c r="AL27" s="318"/>
      <c r="AM27" s="240"/>
      <c r="AN27" s="240"/>
      <c r="AO27" s="167"/>
      <c r="AP27" s="321"/>
      <c r="AQ27" s="462" t="s">
        <v>213</v>
      </c>
      <c r="AR27" s="462" t="s">
        <v>213</v>
      </c>
      <c r="AS27" s="323"/>
      <c r="AT27" s="169"/>
      <c r="AU27" s="170"/>
      <c r="AV27" s="167"/>
      <c r="AW27" s="462"/>
      <c r="AX27" s="463"/>
      <c r="AY27" s="463"/>
      <c r="AZ27" s="463"/>
      <c r="BA27" s="463"/>
      <c r="BB27" s="463"/>
      <c r="BC27" s="326"/>
      <c r="BD27" s="326"/>
      <c r="BE27" s="326"/>
      <c r="BF27" s="326"/>
      <c r="BG27" s="167"/>
      <c r="BH27" s="240"/>
      <c r="BI27" s="240"/>
      <c r="BJ27" s="240"/>
      <c r="BK27" s="240"/>
      <c r="BL27" s="323"/>
      <c r="BM27" s="168"/>
      <c r="BN27" s="167"/>
      <c r="BO27" s="167"/>
      <c r="BP27" s="195"/>
      <c r="BQ27" s="438"/>
      <c r="BR27" s="435"/>
      <c r="BS27" s="436"/>
      <c r="BT27" s="436" t="s">
        <v>213</v>
      </c>
      <c r="BU27" s="437" t="s">
        <v>213</v>
      </c>
    </row>
    <row r="28" spans="1:73" s="42" customFormat="1" ht="24.95" customHeight="1" x14ac:dyDescent="0.25">
      <c r="A28" s="226" t="s">
        <v>53</v>
      </c>
      <c r="B28" s="227">
        <v>20</v>
      </c>
      <c r="C28" s="167">
        <v>21</v>
      </c>
      <c r="D28" s="167"/>
      <c r="E28" s="164"/>
      <c r="F28" s="164"/>
      <c r="G28" s="290"/>
      <c r="H28" s="290"/>
      <c r="I28" s="290" t="s">
        <v>213</v>
      </c>
      <c r="J28" s="290" t="s">
        <v>213</v>
      </c>
      <c r="K28" s="427" t="s">
        <v>213</v>
      </c>
      <c r="L28" s="290"/>
      <c r="M28" s="290"/>
      <c r="N28" s="427" t="s">
        <v>213</v>
      </c>
      <c r="O28" s="290"/>
      <c r="P28" s="290"/>
      <c r="Q28" s="427" t="s">
        <v>213</v>
      </c>
      <c r="R28" s="290"/>
      <c r="S28" s="290"/>
      <c r="T28" s="162"/>
      <c r="U28" s="162"/>
      <c r="V28" s="162"/>
      <c r="W28" s="162"/>
      <c r="X28" s="162"/>
      <c r="Y28" s="162"/>
      <c r="Z28" s="314" t="s">
        <v>213</v>
      </c>
      <c r="AA28" s="314"/>
      <c r="AB28" s="313"/>
      <c r="AC28" s="162" t="s">
        <v>213</v>
      </c>
      <c r="AD28" s="162"/>
      <c r="AE28" s="183"/>
      <c r="AF28" s="161"/>
      <c r="AG28" s="161"/>
      <c r="AH28" s="127"/>
      <c r="AI28" s="161"/>
      <c r="AJ28" s="161"/>
      <c r="AK28" s="161"/>
      <c r="AL28" s="318"/>
      <c r="AM28" s="240"/>
      <c r="AN28" s="240"/>
      <c r="AO28" s="167"/>
      <c r="AP28" s="321"/>
      <c r="AQ28" s="462" t="s">
        <v>213</v>
      </c>
      <c r="AR28" s="462" t="s">
        <v>213</v>
      </c>
      <c r="AS28" s="323"/>
      <c r="AT28" s="169"/>
      <c r="AU28" s="170"/>
      <c r="AV28" s="167"/>
      <c r="AW28" s="462"/>
      <c r="AX28" s="463"/>
      <c r="AY28" s="463"/>
      <c r="AZ28" s="463"/>
      <c r="BA28" s="463"/>
      <c r="BB28" s="463"/>
      <c r="BC28" s="326"/>
      <c r="BD28" s="326"/>
      <c r="BE28" s="326"/>
      <c r="BF28" s="326"/>
      <c r="BG28" s="167"/>
      <c r="BH28" s="240"/>
      <c r="BI28" s="240"/>
      <c r="BJ28" s="240"/>
      <c r="BK28" s="240"/>
      <c r="BL28" s="323"/>
      <c r="BM28" s="168"/>
      <c r="BN28" s="167"/>
      <c r="BO28" s="167"/>
      <c r="BP28" s="195"/>
      <c r="BQ28" s="438"/>
      <c r="BR28" s="435"/>
      <c r="BS28" s="436"/>
      <c r="BT28" s="436" t="s">
        <v>213</v>
      </c>
      <c r="BU28" s="437" t="s">
        <v>213</v>
      </c>
    </row>
    <row r="29" spans="1:73" s="42" customFormat="1" ht="24.95" customHeight="1" x14ac:dyDescent="0.25">
      <c r="A29" s="226" t="s">
        <v>47</v>
      </c>
      <c r="B29" s="227">
        <v>21</v>
      </c>
      <c r="C29" s="167">
        <v>24</v>
      </c>
      <c r="D29" s="167"/>
      <c r="E29" s="164">
        <v>8.0500000000000007</v>
      </c>
      <c r="F29" s="164">
        <v>7.71</v>
      </c>
      <c r="G29" s="290">
        <v>1571</v>
      </c>
      <c r="H29" s="290">
        <v>1401</v>
      </c>
      <c r="I29" s="290">
        <v>437.99999999999972</v>
      </c>
      <c r="J29" s="290">
        <v>21.999999999999932</v>
      </c>
      <c r="K29" s="427">
        <v>94.977168949771709</v>
      </c>
      <c r="L29" s="290">
        <v>738</v>
      </c>
      <c r="M29" s="290">
        <v>20</v>
      </c>
      <c r="N29" s="427">
        <v>97.289972899728994</v>
      </c>
      <c r="O29" s="290">
        <v>1476</v>
      </c>
      <c r="P29" s="290">
        <v>107</v>
      </c>
      <c r="Q29" s="427">
        <v>92.750677506775062</v>
      </c>
      <c r="R29" s="290"/>
      <c r="S29" s="290"/>
      <c r="T29" s="162"/>
      <c r="U29" s="162"/>
      <c r="V29" s="162"/>
      <c r="W29" s="162"/>
      <c r="X29" s="162"/>
      <c r="Y29" s="162"/>
      <c r="Z29" s="314"/>
      <c r="AA29" s="314"/>
      <c r="AB29" s="313"/>
      <c r="AC29" s="162"/>
      <c r="AD29" s="162"/>
      <c r="AE29" s="183"/>
      <c r="AF29" s="161"/>
      <c r="AG29" s="161"/>
      <c r="AH29" s="127" t="s">
        <v>214</v>
      </c>
      <c r="AI29" s="161" t="s">
        <v>215</v>
      </c>
      <c r="AJ29" s="161" t="s">
        <v>216</v>
      </c>
      <c r="AK29" s="161" t="s">
        <v>216</v>
      </c>
      <c r="AL29" s="318"/>
      <c r="AM29" s="240"/>
      <c r="AN29" s="240"/>
      <c r="AO29" s="167"/>
      <c r="AP29" s="321"/>
      <c r="AQ29" s="462">
        <v>149.99999999999986</v>
      </c>
      <c r="AR29" s="462">
        <v>125.99999999999999</v>
      </c>
      <c r="AS29" s="323"/>
      <c r="AT29" s="169"/>
      <c r="AU29" s="170"/>
      <c r="AV29" s="167"/>
      <c r="AW29" s="462"/>
      <c r="AX29" s="463"/>
      <c r="AY29" s="463"/>
      <c r="AZ29" s="463"/>
      <c r="BA29" s="463"/>
      <c r="BB29" s="463"/>
      <c r="BC29" s="326"/>
      <c r="BD29" s="326"/>
      <c r="BE29" s="326"/>
      <c r="BF29" s="326"/>
      <c r="BG29" s="167"/>
      <c r="BH29" s="240"/>
      <c r="BI29" s="240"/>
      <c r="BJ29" s="240"/>
      <c r="BK29" s="240"/>
      <c r="BL29" s="323"/>
      <c r="BM29" s="168"/>
      <c r="BN29" s="167"/>
      <c r="BO29" s="167"/>
      <c r="BP29" s="195"/>
      <c r="BQ29" s="438"/>
      <c r="BR29" s="435"/>
      <c r="BS29" s="436"/>
      <c r="BT29" s="436" t="s">
        <v>213</v>
      </c>
      <c r="BU29" s="437" t="s">
        <v>213</v>
      </c>
    </row>
    <row r="30" spans="1:73" s="42" customFormat="1" ht="24.95" customHeight="1" x14ac:dyDescent="0.25">
      <c r="A30" s="226" t="s">
        <v>48</v>
      </c>
      <c r="B30" s="227">
        <v>22</v>
      </c>
      <c r="C30" s="167">
        <v>26</v>
      </c>
      <c r="D30" s="167"/>
      <c r="E30" s="164"/>
      <c r="F30" s="164"/>
      <c r="G30" s="290"/>
      <c r="H30" s="290"/>
      <c r="I30" s="290" t="s">
        <v>213</v>
      </c>
      <c r="J30" s="290" t="s">
        <v>213</v>
      </c>
      <c r="K30" s="427" t="s">
        <v>213</v>
      </c>
      <c r="L30" s="290"/>
      <c r="M30" s="290"/>
      <c r="N30" s="427" t="s">
        <v>213</v>
      </c>
      <c r="O30" s="290"/>
      <c r="P30" s="290"/>
      <c r="Q30" s="427" t="s">
        <v>213</v>
      </c>
      <c r="R30" s="290"/>
      <c r="S30" s="290"/>
      <c r="T30" s="162"/>
      <c r="U30" s="162"/>
      <c r="V30" s="162"/>
      <c r="W30" s="162"/>
      <c r="X30" s="162"/>
      <c r="Y30" s="162"/>
      <c r="Z30" s="314" t="s">
        <v>213</v>
      </c>
      <c r="AA30" s="314"/>
      <c r="AB30" s="313"/>
      <c r="AC30" s="162" t="s">
        <v>213</v>
      </c>
      <c r="AD30" s="162"/>
      <c r="AE30" s="183"/>
      <c r="AF30" s="161"/>
      <c r="AG30" s="161"/>
      <c r="AH30" s="127"/>
      <c r="AI30" s="161"/>
      <c r="AJ30" s="161"/>
      <c r="AK30" s="161"/>
      <c r="AL30" s="318"/>
      <c r="AM30" s="240"/>
      <c r="AN30" s="240"/>
      <c r="AO30" s="167"/>
      <c r="AP30" s="321"/>
      <c r="AQ30" s="462" t="s">
        <v>213</v>
      </c>
      <c r="AR30" s="462" t="s">
        <v>213</v>
      </c>
      <c r="AS30" s="323"/>
      <c r="AT30" s="169"/>
      <c r="AU30" s="170"/>
      <c r="AV30" s="167"/>
      <c r="AW30" s="462"/>
      <c r="AX30" s="463"/>
      <c r="AY30" s="463"/>
      <c r="AZ30" s="463"/>
      <c r="BA30" s="463"/>
      <c r="BB30" s="463"/>
      <c r="BC30" s="326"/>
      <c r="BD30" s="326"/>
      <c r="BE30" s="326"/>
      <c r="BF30" s="326"/>
      <c r="BG30" s="167"/>
      <c r="BH30" s="240"/>
      <c r="BI30" s="240"/>
      <c r="BJ30" s="240"/>
      <c r="BK30" s="240"/>
      <c r="BL30" s="323"/>
      <c r="BM30" s="168"/>
      <c r="BN30" s="167"/>
      <c r="BO30" s="167"/>
      <c r="BP30" s="195"/>
      <c r="BQ30" s="438"/>
      <c r="BR30" s="435"/>
      <c r="BS30" s="436"/>
      <c r="BT30" s="436" t="s">
        <v>213</v>
      </c>
      <c r="BU30" s="437" t="s">
        <v>213</v>
      </c>
    </row>
    <row r="31" spans="1:73" s="42" customFormat="1" ht="24.95" customHeight="1" x14ac:dyDescent="0.25">
      <c r="A31" s="226" t="s">
        <v>49</v>
      </c>
      <c r="B31" s="227">
        <v>23</v>
      </c>
      <c r="C31" s="167">
        <v>23</v>
      </c>
      <c r="D31" s="167"/>
      <c r="E31" s="164"/>
      <c r="F31" s="164"/>
      <c r="G31" s="290"/>
      <c r="H31" s="290"/>
      <c r="I31" s="290" t="s">
        <v>213</v>
      </c>
      <c r="J31" s="290" t="s">
        <v>213</v>
      </c>
      <c r="K31" s="427" t="s">
        <v>213</v>
      </c>
      <c r="L31" s="290"/>
      <c r="M31" s="290"/>
      <c r="N31" s="427" t="s">
        <v>213</v>
      </c>
      <c r="O31" s="290"/>
      <c r="P31" s="290"/>
      <c r="Q31" s="427" t="s">
        <v>213</v>
      </c>
      <c r="R31" s="290"/>
      <c r="S31" s="290"/>
      <c r="T31" s="162"/>
      <c r="U31" s="162"/>
      <c r="V31" s="162"/>
      <c r="W31" s="162"/>
      <c r="X31" s="162"/>
      <c r="Y31" s="162"/>
      <c r="Z31" s="314" t="s">
        <v>213</v>
      </c>
      <c r="AA31" s="314"/>
      <c r="AB31" s="313"/>
      <c r="AC31" s="162" t="s">
        <v>213</v>
      </c>
      <c r="AD31" s="162"/>
      <c r="AE31" s="183"/>
      <c r="AF31" s="161"/>
      <c r="AG31" s="161"/>
      <c r="AH31" s="127"/>
      <c r="AI31" s="161"/>
      <c r="AJ31" s="161"/>
      <c r="AK31" s="161"/>
      <c r="AL31" s="318"/>
      <c r="AM31" s="240"/>
      <c r="AN31" s="240"/>
      <c r="AO31" s="167"/>
      <c r="AP31" s="321"/>
      <c r="AQ31" s="462" t="s">
        <v>213</v>
      </c>
      <c r="AR31" s="462" t="s">
        <v>213</v>
      </c>
      <c r="AS31" s="323"/>
      <c r="AT31" s="169"/>
      <c r="AU31" s="170"/>
      <c r="AV31" s="167"/>
      <c r="AW31" s="462"/>
      <c r="AX31" s="463"/>
      <c r="AY31" s="463"/>
      <c r="AZ31" s="463"/>
      <c r="BA31" s="463"/>
      <c r="BB31" s="463"/>
      <c r="BC31" s="326"/>
      <c r="BD31" s="326"/>
      <c r="BE31" s="326"/>
      <c r="BF31" s="326"/>
      <c r="BG31" s="167"/>
      <c r="BH31" s="240"/>
      <c r="BI31" s="240"/>
      <c r="BJ31" s="240"/>
      <c r="BK31" s="240"/>
      <c r="BL31" s="323"/>
      <c r="BM31" s="168"/>
      <c r="BN31" s="167"/>
      <c r="BO31" s="167"/>
      <c r="BP31" s="195"/>
      <c r="BQ31" s="438"/>
      <c r="BR31" s="435"/>
      <c r="BS31" s="436"/>
      <c r="BT31" s="436" t="s">
        <v>213</v>
      </c>
      <c r="BU31" s="437" t="s">
        <v>213</v>
      </c>
    </row>
    <row r="32" spans="1:73" s="42" customFormat="1" ht="24.95" customHeight="1" x14ac:dyDescent="0.25">
      <c r="A32" s="226" t="s">
        <v>50</v>
      </c>
      <c r="B32" s="227">
        <v>24</v>
      </c>
      <c r="C32" s="167">
        <v>25</v>
      </c>
      <c r="D32" s="167"/>
      <c r="E32" s="164">
        <v>7.99</v>
      </c>
      <c r="F32" s="164">
        <v>7.53</v>
      </c>
      <c r="G32" s="290">
        <v>1444</v>
      </c>
      <c r="H32" s="290">
        <v>1242</v>
      </c>
      <c r="I32" s="290">
        <v>221.99999999999994</v>
      </c>
      <c r="J32" s="290">
        <v>15.555555555555541</v>
      </c>
      <c r="K32" s="427">
        <v>92.992992992992995</v>
      </c>
      <c r="L32" s="290">
        <v>284.61538461538453</v>
      </c>
      <c r="M32" s="290">
        <v>15.555555555555541</v>
      </c>
      <c r="N32" s="427">
        <v>94.534534534534544</v>
      </c>
      <c r="O32" s="290">
        <v>569.23076923076906</v>
      </c>
      <c r="P32" s="290">
        <v>42.042042042042006</v>
      </c>
      <c r="Q32" s="427">
        <v>92.614235857479102</v>
      </c>
      <c r="R32" s="290"/>
      <c r="S32" s="290"/>
      <c r="T32" s="162"/>
      <c r="U32" s="162"/>
      <c r="V32" s="162"/>
      <c r="W32" s="162"/>
      <c r="X32" s="162"/>
      <c r="Y32" s="162"/>
      <c r="Z32" s="314" t="s">
        <v>213</v>
      </c>
      <c r="AA32" s="314"/>
      <c r="AB32" s="313"/>
      <c r="AC32" s="162" t="s">
        <v>213</v>
      </c>
      <c r="AD32" s="162"/>
      <c r="AE32" s="183"/>
      <c r="AF32" s="161"/>
      <c r="AG32" s="161"/>
      <c r="AH32" s="127" t="s">
        <v>214</v>
      </c>
      <c r="AI32" s="161" t="s">
        <v>215</v>
      </c>
      <c r="AJ32" s="161" t="s">
        <v>216</v>
      </c>
      <c r="AK32" s="161" t="s">
        <v>216</v>
      </c>
      <c r="AL32" s="318"/>
      <c r="AM32" s="240"/>
      <c r="AN32" s="240"/>
      <c r="AO32" s="167"/>
      <c r="AP32" s="321"/>
      <c r="AQ32" s="462">
        <v>209.99999999999989</v>
      </c>
      <c r="AR32" s="462">
        <v>142.00000000000017</v>
      </c>
      <c r="AS32" s="323"/>
      <c r="AT32" s="169"/>
      <c r="AU32" s="170"/>
      <c r="AV32" s="167"/>
      <c r="AW32" s="462">
        <v>20</v>
      </c>
      <c r="AX32" s="463"/>
      <c r="AY32" s="463"/>
      <c r="AZ32" s="463"/>
      <c r="BA32" s="463"/>
      <c r="BB32" s="463"/>
      <c r="BC32" s="326"/>
      <c r="BD32" s="326"/>
      <c r="BE32" s="326"/>
      <c r="BF32" s="326"/>
      <c r="BG32" s="167"/>
      <c r="BH32" s="240"/>
      <c r="BI32" s="240"/>
      <c r="BJ32" s="240"/>
      <c r="BK32" s="240"/>
      <c r="BL32" s="323"/>
      <c r="BM32" s="168"/>
      <c r="BN32" s="167"/>
      <c r="BO32" s="167"/>
      <c r="BP32" s="195"/>
      <c r="BQ32" s="438"/>
      <c r="BR32" s="435"/>
      <c r="BS32" s="436"/>
      <c r="BT32" s="436" t="s">
        <v>213</v>
      </c>
      <c r="BU32" s="437" t="s">
        <v>213</v>
      </c>
    </row>
    <row r="33" spans="1:73" s="42" customFormat="1" ht="24.95" customHeight="1" x14ac:dyDescent="0.25">
      <c r="A33" s="226" t="s">
        <v>51</v>
      </c>
      <c r="B33" s="227">
        <v>25</v>
      </c>
      <c r="C33" s="167">
        <v>27</v>
      </c>
      <c r="D33" s="167"/>
      <c r="E33" s="164"/>
      <c r="F33" s="164"/>
      <c r="G33" s="290"/>
      <c r="H33" s="290"/>
      <c r="I33" s="290" t="s">
        <v>213</v>
      </c>
      <c r="J33" s="290" t="s">
        <v>213</v>
      </c>
      <c r="K33" s="427" t="s">
        <v>213</v>
      </c>
      <c r="L33" s="290"/>
      <c r="M33" s="290"/>
      <c r="N33" s="427" t="s">
        <v>213</v>
      </c>
      <c r="O33" s="290"/>
      <c r="P33" s="290"/>
      <c r="Q33" s="427" t="s">
        <v>213</v>
      </c>
      <c r="R33" s="290"/>
      <c r="S33" s="290"/>
      <c r="T33" s="162"/>
      <c r="U33" s="162"/>
      <c r="V33" s="162"/>
      <c r="W33" s="162"/>
      <c r="X33" s="162"/>
      <c r="Y33" s="162"/>
      <c r="Z33" s="314" t="s">
        <v>213</v>
      </c>
      <c r="AA33" s="314"/>
      <c r="AB33" s="313"/>
      <c r="AC33" s="162" t="s">
        <v>213</v>
      </c>
      <c r="AD33" s="162"/>
      <c r="AE33" s="183"/>
      <c r="AF33" s="161"/>
      <c r="AG33" s="161"/>
      <c r="AH33" s="127"/>
      <c r="AI33" s="161"/>
      <c r="AJ33" s="161"/>
      <c r="AK33" s="161"/>
      <c r="AL33" s="318"/>
      <c r="AM33" s="240"/>
      <c r="AN33" s="240"/>
      <c r="AO33" s="167"/>
      <c r="AP33" s="321"/>
      <c r="AQ33" s="462" t="s">
        <v>213</v>
      </c>
      <c r="AR33" s="462" t="s">
        <v>213</v>
      </c>
      <c r="AS33" s="323"/>
      <c r="AT33" s="169"/>
      <c r="AU33" s="170"/>
      <c r="AV33" s="167"/>
      <c r="AW33" s="463"/>
      <c r="AX33" s="463"/>
      <c r="AY33" s="463"/>
      <c r="AZ33" s="463"/>
      <c r="BA33" s="463"/>
      <c r="BB33" s="463"/>
      <c r="BC33" s="326"/>
      <c r="BD33" s="326"/>
      <c r="BE33" s="326"/>
      <c r="BF33" s="326"/>
      <c r="BG33" s="167"/>
      <c r="BH33" s="240"/>
      <c r="BI33" s="240"/>
      <c r="BJ33" s="240"/>
      <c r="BK33" s="240"/>
      <c r="BL33" s="323"/>
      <c r="BM33" s="168"/>
      <c r="BN33" s="167"/>
      <c r="BO33" s="167"/>
      <c r="BP33" s="195"/>
      <c r="BQ33" s="438"/>
      <c r="BR33" s="435"/>
      <c r="BS33" s="436"/>
      <c r="BT33" s="436" t="s">
        <v>213</v>
      </c>
      <c r="BU33" s="437" t="s">
        <v>213</v>
      </c>
    </row>
    <row r="34" spans="1:73" s="42" customFormat="1" ht="24.95" customHeight="1" x14ac:dyDescent="0.25">
      <c r="A34" s="226" t="s">
        <v>52</v>
      </c>
      <c r="B34" s="227">
        <v>26</v>
      </c>
      <c r="C34" s="167">
        <v>30</v>
      </c>
      <c r="D34" s="167"/>
      <c r="E34" s="164"/>
      <c r="F34" s="164"/>
      <c r="G34" s="290"/>
      <c r="H34" s="290"/>
      <c r="I34" s="290" t="s">
        <v>213</v>
      </c>
      <c r="J34" s="290" t="s">
        <v>213</v>
      </c>
      <c r="K34" s="427" t="s">
        <v>213</v>
      </c>
      <c r="L34" s="290"/>
      <c r="M34" s="290"/>
      <c r="N34" s="427" t="s">
        <v>213</v>
      </c>
      <c r="O34" s="290"/>
      <c r="P34" s="290"/>
      <c r="Q34" s="427" t="s">
        <v>213</v>
      </c>
      <c r="R34" s="290"/>
      <c r="S34" s="290"/>
      <c r="T34" s="162"/>
      <c r="U34" s="162"/>
      <c r="V34" s="162"/>
      <c r="W34" s="162"/>
      <c r="X34" s="162"/>
      <c r="Y34" s="162"/>
      <c r="Z34" s="314"/>
      <c r="AA34" s="314"/>
      <c r="AB34" s="313"/>
      <c r="AC34" s="162" t="s">
        <v>213</v>
      </c>
      <c r="AD34" s="162"/>
      <c r="AE34" s="183"/>
      <c r="AF34" s="161"/>
      <c r="AG34" s="161"/>
      <c r="AH34" s="127"/>
      <c r="AI34" s="161"/>
      <c r="AJ34" s="161"/>
      <c r="AK34" s="161"/>
      <c r="AL34" s="318"/>
      <c r="AM34" s="240"/>
      <c r="AN34" s="240"/>
      <c r="AO34" s="167"/>
      <c r="AP34" s="321"/>
      <c r="AQ34" s="462" t="s">
        <v>213</v>
      </c>
      <c r="AR34" s="462" t="s">
        <v>213</v>
      </c>
      <c r="AS34" s="323"/>
      <c r="AT34" s="169"/>
      <c r="AU34" s="170"/>
      <c r="AV34" s="167"/>
      <c r="AW34" s="463"/>
      <c r="AX34" s="463"/>
      <c r="AY34" s="463"/>
      <c r="AZ34" s="463"/>
      <c r="BA34" s="463"/>
      <c r="BB34" s="463"/>
      <c r="BC34" s="326"/>
      <c r="BD34" s="326"/>
      <c r="BE34" s="326"/>
      <c r="BF34" s="326"/>
      <c r="BG34" s="167"/>
      <c r="BH34" s="240"/>
      <c r="BI34" s="240"/>
      <c r="BJ34" s="240"/>
      <c r="BK34" s="240"/>
      <c r="BL34" s="323"/>
      <c r="BM34" s="168"/>
      <c r="BN34" s="167"/>
      <c r="BO34" s="167"/>
      <c r="BP34" s="195"/>
      <c r="BQ34" s="438"/>
      <c r="BR34" s="435"/>
      <c r="BS34" s="436"/>
      <c r="BT34" s="436" t="s">
        <v>213</v>
      </c>
      <c r="BU34" s="437" t="s">
        <v>213</v>
      </c>
    </row>
    <row r="35" spans="1:73" s="42" customFormat="1" ht="24.95" customHeight="1" x14ac:dyDescent="0.25">
      <c r="A35" s="226" t="s">
        <v>53</v>
      </c>
      <c r="B35" s="227">
        <v>27</v>
      </c>
      <c r="C35" s="167">
        <v>24</v>
      </c>
      <c r="D35" s="167"/>
      <c r="E35" s="164"/>
      <c r="F35" s="164"/>
      <c r="G35" s="290"/>
      <c r="H35" s="290"/>
      <c r="I35" s="290" t="s">
        <v>213</v>
      </c>
      <c r="J35" s="290" t="s">
        <v>213</v>
      </c>
      <c r="K35" s="427" t="s">
        <v>213</v>
      </c>
      <c r="L35" s="290"/>
      <c r="M35" s="290"/>
      <c r="N35" s="427" t="s">
        <v>213</v>
      </c>
      <c r="O35" s="290"/>
      <c r="P35" s="290"/>
      <c r="Q35" s="427" t="s">
        <v>213</v>
      </c>
      <c r="R35" s="290"/>
      <c r="S35" s="290"/>
      <c r="T35" s="162"/>
      <c r="U35" s="162"/>
      <c r="V35" s="162"/>
      <c r="W35" s="162"/>
      <c r="X35" s="162"/>
      <c r="Y35" s="162"/>
      <c r="Z35" s="314"/>
      <c r="AA35" s="314"/>
      <c r="AB35" s="313"/>
      <c r="AC35" s="162"/>
      <c r="AD35" s="162"/>
      <c r="AE35" s="183"/>
      <c r="AF35" s="161"/>
      <c r="AG35" s="161"/>
      <c r="AH35" s="127"/>
      <c r="AI35" s="161"/>
      <c r="AJ35" s="161"/>
      <c r="AK35" s="161"/>
      <c r="AL35" s="318"/>
      <c r="AM35" s="240"/>
      <c r="AN35" s="240"/>
      <c r="AO35" s="167"/>
      <c r="AP35" s="321"/>
      <c r="AQ35" s="462" t="s">
        <v>213</v>
      </c>
      <c r="AR35" s="462" t="s">
        <v>213</v>
      </c>
      <c r="AS35" s="323"/>
      <c r="AT35" s="169"/>
      <c r="AU35" s="170"/>
      <c r="AV35" s="167"/>
      <c r="AW35" s="463"/>
      <c r="AX35" s="463"/>
      <c r="AY35" s="463"/>
      <c r="AZ35" s="463"/>
      <c r="BA35" s="463"/>
      <c r="BB35" s="463"/>
      <c r="BC35" s="326"/>
      <c r="BD35" s="326"/>
      <c r="BE35" s="326"/>
      <c r="BF35" s="326"/>
      <c r="BG35" s="167"/>
      <c r="BH35" s="240"/>
      <c r="BI35" s="240"/>
      <c r="BJ35" s="240"/>
      <c r="BK35" s="240"/>
      <c r="BL35" s="323"/>
      <c r="BM35" s="168"/>
      <c r="BN35" s="167"/>
      <c r="BO35" s="167"/>
      <c r="BP35" s="195"/>
      <c r="BQ35" s="438"/>
      <c r="BR35" s="435"/>
      <c r="BS35" s="436"/>
      <c r="BT35" s="436" t="s">
        <v>213</v>
      </c>
      <c r="BU35" s="437" t="s">
        <v>213</v>
      </c>
    </row>
    <row r="36" spans="1:73" s="42" customFormat="1" ht="24.95" customHeight="1" x14ac:dyDescent="0.25">
      <c r="A36" s="226" t="s">
        <v>47</v>
      </c>
      <c r="B36" s="227">
        <v>28</v>
      </c>
      <c r="C36" s="167">
        <v>31</v>
      </c>
      <c r="D36" s="167"/>
      <c r="E36" s="164">
        <v>7.78</v>
      </c>
      <c r="F36" s="164">
        <v>7.4</v>
      </c>
      <c r="G36" s="290">
        <v>1766</v>
      </c>
      <c r="H36" s="290">
        <v>1457</v>
      </c>
      <c r="I36" s="290">
        <v>246.00000000000011</v>
      </c>
      <c r="J36" s="290">
        <v>34.999999999999957</v>
      </c>
      <c r="K36" s="427">
        <v>85.772357723577258</v>
      </c>
      <c r="L36" s="290">
        <v>500.5</v>
      </c>
      <c r="M36" s="290">
        <v>22</v>
      </c>
      <c r="N36" s="427">
        <v>95.604395604395606</v>
      </c>
      <c r="O36" s="290">
        <v>1001</v>
      </c>
      <c r="P36" s="290">
        <v>104</v>
      </c>
      <c r="Q36" s="427">
        <v>89.610389610389603</v>
      </c>
      <c r="R36" s="290"/>
      <c r="S36" s="290"/>
      <c r="T36" s="162"/>
      <c r="U36" s="162"/>
      <c r="V36" s="162"/>
      <c r="W36" s="162"/>
      <c r="X36" s="162"/>
      <c r="Y36" s="162"/>
      <c r="Z36" s="314"/>
      <c r="AA36" s="314"/>
      <c r="AB36" s="313"/>
      <c r="AC36" s="162"/>
      <c r="AD36" s="162"/>
      <c r="AE36" s="183"/>
      <c r="AF36" s="161"/>
      <c r="AG36" s="161"/>
      <c r="AH36" s="127" t="s">
        <v>214</v>
      </c>
      <c r="AI36" s="161" t="s">
        <v>215</v>
      </c>
      <c r="AJ36" s="161" t="s">
        <v>216</v>
      </c>
      <c r="AK36" s="161" t="s">
        <v>216</v>
      </c>
      <c r="AL36" s="318"/>
      <c r="AM36" s="240"/>
      <c r="AN36" s="240"/>
      <c r="AO36" s="167"/>
      <c r="AP36" s="321"/>
      <c r="AQ36" s="462">
        <v>251.99999999999997</v>
      </c>
      <c r="AR36" s="462">
        <v>136</v>
      </c>
      <c r="AS36" s="323"/>
      <c r="AT36" s="169"/>
      <c r="AU36" s="170"/>
      <c r="AV36" s="167"/>
      <c r="AW36" s="463"/>
      <c r="AX36" s="463"/>
      <c r="AY36" s="463"/>
      <c r="AZ36" s="463"/>
      <c r="BA36" s="463"/>
      <c r="BB36" s="463"/>
      <c r="BC36" s="326"/>
      <c r="BD36" s="326"/>
      <c r="BE36" s="326"/>
      <c r="BF36" s="326"/>
      <c r="BG36" s="167"/>
      <c r="BH36" s="240"/>
      <c r="BI36" s="240"/>
      <c r="BJ36" s="240"/>
      <c r="BK36" s="240"/>
      <c r="BL36" s="323"/>
      <c r="BM36" s="168"/>
      <c r="BN36" s="167"/>
      <c r="BO36" s="167"/>
      <c r="BP36" s="195"/>
      <c r="BQ36" s="438"/>
      <c r="BR36" s="435"/>
      <c r="BS36" s="436"/>
      <c r="BT36" s="436" t="s">
        <v>213</v>
      </c>
      <c r="BU36" s="437" t="s">
        <v>213</v>
      </c>
    </row>
    <row r="37" spans="1:73" s="42" customFormat="1" ht="24.95" customHeight="1" x14ac:dyDescent="0.25">
      <c r="A37" s="226"/>
      <c r="B37" s="227"/>
      <c r="C37" s="167"/>
      <c r="D37" s="167"/>
      <c r="E37" s="164"/>
      <c r="F37" s="164"/>
      <c r="G37" s="290"/>
      <c r="H37" s="290"/>
      <c r="I37" s="290" t="s">
        <v>213</v>
      </c>
      <c r="J37" s="290" t="s">
        <v>213</v>
      </c>
      <c r="K37" s="427" t="s">
        <v>213</v>
      </c>
      <c r="L37" s="290"/>
      <c r="M37" s="290"/>
      <c r="N37" s="427" t="s">
        <v>213</v>
      </c>
      <c r="O37" s="290"/>
      <c r="P37" s="290"/>
      <c r="Q37" s="427" t="s">
        <v>213</v>
      </c>
      <c r="R37" s="290"/>
      <c r="S37" s="290"/>
      <c r="T37" s="162"/>
      <c r="U37" s="162"/>
      <c r="V37" s="162"/>
      <c r="W37" s="162"/>
      <c r="X37" s="162"/>
      <c r="Y37" s="162"/>
      <c r="Z37" s="314"/>
      <c r="AA37" s="314"/>
      <c r="AB37" s="313"/>
      <c r="AC37" s="162"/>
      <c r="AD37" s="162"/>
      <c r="AE37" s="183"/>
      <c r="AF37" s="161"/>
      <c r="AG37" s="161"/>
      <c r="AH37" s="127"/>
      <c r="AI37" s="161"/>
      <c r="AJ37" s="161"/>
      <c r="AK37" s="161"/>
      <c r="AL37" s="318"/>
      <c r="AM37" s="240"/>
      <c r="AN37" s="240"/>
      <c r="AO37" s="167"/>
      <c r="AP37" s="321"/>
      <c r="AQ37" s="527" t="s">
        <v>213</v>
      </c>
      <c r="AR37" s="436" t="s">
        <v>213</v>
      </c>
      <c r="AS37" s="323"/>
      <c r="AT37" s="169"/>
      <c r="AU37" s="170"/>
      <c r="AV37" s="167"/>
      <c r="AW37" s="463"/>
      <c r="AX37" s="463"/>
      <c r="AY37" s="463"/>
      <c r="AZ37" s="463"/>
      <c r="BA37" s="463"/>
      <c r="BB37" s="463"/>
      <c r="BC37" s="326"/>
      <c r="BD37" s="326"/>
      <c r="BE37" s="326"/>
      <c r="BF37" s="326"/>
      <c r="BG37" s="167"/>
      <c r="BH37" s="240"/>
      <c r="BI37" s="240"/>
      <c r="BJ37" s="240"/>
      <c r="BK37" s="240"/>
      <c r="BL37" s="323"/>
      <c r="BM37" s="168"/>
      <c r="BN37" s="167"/>
      <c r="BO37" s="167"/>
      <c r="BP37" s="195"/>
      <c r="BQ37" s="438"/>
      <c r="BR37" s="439"/>
      <c r="BS37" s="436"/>
      <c r="BT37" s="436"/>
      <c r="BU37" s="440"/>
    </row>
    <row r="38" spans="1:73" s="42" customFormat="1" ht="24.95" customHeight="1" x14ac:dyDescent="0.25">
      <c r="A38" s="226"/>
      <c r="B38" s="227"/>
      <c r="C38" s="167"/>
      <c r="D38" s="167"/>
      <c r="E38" s="164"/>
      <c r="F38" s="164"/>
      <c r="G38" s="164"/>
      <c r="H38" s="164"/>
      <c r="I38" s="466"/>
      <c r="J38" s="466"/>
      <c r="K38" s="427"/>
      <c r="L38" s="290"/>
      <c r="M38" s="290"/>
      <c r="N38" s="427"/>
      <c r="O38" s="290"/>
      <c r="P38" s="290"/>
      <c r="Q38" s="427"/>
      <c r="R38" s="290"/>
      <c r="S38" s="290"/>
      <c r="T38" s="162"/>
      <c r="U38" s="162"/>
      <c r="V38" s="162"/>
      <c r="W38" s="162"/>
      <c r="X38" s="162"/>
      <c r="Y38" s="162"/>
      <c r="Z38" s="314"/>
      <c r="AA38" s="314"/>
      <c r="AB38" s="313"/>
      <c r="AC38" s="162"/>
      <c r="AD38" s="162"/>
      <c r="AE38" s="183"/>
      <c r="AF38" s="161"/>
      <c r="AG38" s="161"/>
      <c r="AH38" s="127"/>
      <c r="AI38" s="161"/>
      <c r="AJ38" s="161"/>
      <c r="AK38" s="161"/>
      <c r="AL38" s="318"/>
      <c r="AM38" s="240"/>
      <c r="AN38" s="240"/>
      <c r="AO38" s="167"/>
      <c r="AP38" s="321"/>
      <c r="AQ38" s="527"/>
      <c r="AR38" s="436"/>
      <c r="AS38" s="323"/>
      <c r="AT38" s="169"/>
      <c r="AU38" s="170"/>
      <c r="AV38" s="167"/>
      <c r="AW38" s="463"/>
      <c r="AX38" s="463"/>
      <c r="AY38" s="463"/>
      <c r="AZ38" s="463"/>
      <c r="BA38" s="463"/>
      <c r="BB38" s="463"/>
      <c r="BC38" s="326"/>
      <c r="BD38" s="326"/>
      <c r="BE38" s="326"/>
      <c r="BF38" s="326"/>
      <c r="BG38" s="167"/>
      <c r="BH38" s="240"/>
      <c r="BI38" s="240"/>
      <c r="BJ38" s="240"/>
      <c r="BK38" s="240"/>
      <c r="BL38" s="323"/>
      <c r="BM38" s="168"/>
      <c r="BN38" s="167"/>
      <c r="BO38" s="167"/>
      <c r="BP38" s="195"/>
      <c r="BQ38" s="438"/>
      <c r="BR38" s="435"/>
      <c r="BS38" s="436"/>
      <c r="BT38" s="436" t="s">
        <v>213</v>
      </c>
      <c r="BU38" s="437"/>
    </row>
    <row r="39" spans="1:73" s="42" customFormat="1" ht="24.95" customHeight="1" thickBot="1" x14ac:dyDescent="0.3">
      <c r="A39" s="228"/>
      <c r="B39" s="229"/>
      <c r="C39" s="172"/>
      <c r="D39" s="172"/>
      <c r="E39" s="164"/>
      <c r="F39" s="164"/>
      <c r="G39" s="164"/>
      <c r="H39" s="164"/>
      <c r="I39" s="466"/>
      <c r="J39" s="466"/>
      <c r="K39" s="427"/>
      <c r="L39" s="290"/>
      <c r="M39" s="290"/>
      <c r="N39" s="427"/>
      <c r="O39" s="290"/>
      <c r="P39" s="290"/>
      <c r="Q39" s="427"/>
      <c r="R39" s="290"/>
      <c r="S39" s="290"/>
      <c r="T39" s="162"/>
      <c r="U39" s="162"/>
      <c r="V39" s="162"/>
      <c r="W39" s="162"/>
      <c r="X39" s="162"/>
      <c r="Y39" s="162"/>
      <c r="Z39" s="314"/>
      <c r="AA39" s="314"/>
      <c r="AB39" s="313"/>
      <c r="AC39" s="162"/>
      <c r="AD39" s="162"/>
      <c r="AE39" s="183"/>
      <c r="AF39" s="161"/>
      <c r="AG39" s="161"/>
      <c r="AH39" s="127"/>
      <c r="AI39" s="161"/>
      <c r="AJ39" s="161"/>
      <c r="AK39" s="161"/>
      <c r="AL39" s="319"/>
      <c r="AM39" s="241"/>
      <c r="AN39" s="241"/>
      <c r="AO39" s="172"/>
      <c r="AP39" s="322"/>
      <c r="AQ39" s="464"/>
      <c r="AR39" s="465"/>
      <c r="AS39" s="324"/>
      <c r="AT39" s="174"/>
      <c r="AU39" s="175"/>
      <c r="AV39" s="172"/>
      <c r="AW39" s="468"/>
      <c r="AX39" s="468"/>
      <c r="AY39" s="468"/>
      <c r="AZ39" s="468"/>
      <c r="BA39" s="468"/>
      <c r="BB39" s="468"/>
      <c r="BC39" s="327"/>
      <c r="BD39" s="327"/>
      <c r="BE39" s="327"/>
      <c r="BF39" s="327"/>
      <c r="BG39" s="172"/>
      <c r="BH39" s="241"/>
      <c r="BI39" s="241"/>
      <c r="BJ39" s="241"/>
      <c r="BK39" s="241"/>
      <c r="BL39" s="324"/>
      <c r="BM39" s="173"/>
      <c r="BN39" s="172"/>
      <c r="BO39" s="172"/>
      <c r="BP39" s="302"/>
      <c r="BQ39" s="441"/>
      <c r="BR39" s="435"/>
      <c r="BS39" s="436"/>
      <c r="BT39" s="436" t="s">
        <v>213</v>
      </c>
      <c r="BU39" s="437" t="s">
        <v>213</v>
      </c>
    </row>
    <row r="40" spans="1:73" s="42" customFormat="1" ht="24.95" customHeight="1" thickBot="1" x14ac:dyDescent="0.3">
      <c r="A40" s="113" t="s">
        <v>11</v>
      </c>
      <c r="B40" s="457"/>
      <c r="C40" s="177">
        <f>IF(SUM(C9:C39)=0,"",SUM(C9:C39))</f>
        <v>513</v>
      </c>
      <c r="D40" s="177"/>
      <c r="E40" s="178"/>
      <c r="F40" s="178"/>
      <c r="G40" s="178"/>
      <c r="H40" s="178"/>
      <c r="I40" s="177"/>
      <c r="J40" s="177"/>
      <c r="K40" s="179"/>
      <c r="L40" s="177"/>
      <c r="M40" s="177"/>
      <c r="N40" s="179"/>
      <c r="O40" s="177"/>
      <c r="P40" s="177"/>
      <c r="Q40" s="180"/>
      <c r="R40" s="181"/>
      <c r="S40" s="181"/>
      <c r="T40" s="181"/>
      <c r="U40" s="181"/>
      <c r="V40" s="181"/>
      <c r="W40" s="181"/>
      <c r="X40" s="181"/>
      <c r="Y40" s="181"/>
      <c r="Z40" s="181"/>
      <c r="AA40" s="181"/>
      <c r="AB40" s="181"/>
      <c r="AC40" s="181"/>
      <c r="AD40" s="177"/>
      <c r="AE40" s="177"/>
      <c r="AF40" s="177"/>
      <c r="AG40" s="177"/>
      <c r="AH40" s="177"/>
      <c r="AI40" s="177"/>
      <c r="AJ40" s="177"/>
      <c r="AK40" s="177"/>
      <c r="AL40" s="177"/>
      <c r="AM40" s="177"/>
      <c r="AN40" s="177"/>
      <c r="AO40" s="177"/>
      <c r="AP40" s="177"/>
      <c r="AQ40" s="177"/>
      <c r="AR40" s="177"/>
      <c r="AS40" s="177"/>
      <c r="AT40" s="177"/>
      <c r="AU40" s="177"/>
      <c r="AV40" s="177"/>
      <c r="AW40" s="177">
        <f>SUM(AW9:AW39)</f>
        <v>115</v>
      </c>
      <c r="AX40" s="177">
        <f>SUM(AX9:AX39)</f>
        <v>0</v>
      </c>
      <c r="AY40" s="177">
        <f>SUM(AY9:AY39)</f>
        <v>0</v>
      </c>
      <c r="AZ40" s="182"/>
      <c r="BA40" s="182"/>
      <c r="BB40" s="177">
        <f>SUM(BB9:BB39)</f>
        <v>0</v>
      </c>
      <c r="BC40" s="182"/>
      <c r="BD40" s="182"/>
      <c r="BE40" s="182"/>
      <c r="BF40" s="442"/>
      <c r="BG40" s="443"/>
      <c r="BH40" s="443"/>
      <c r="BI40" s="443"/>
      <c r="BJ40" s="444"/>
      <c r="BK40" s="299"/>
      <c r="BL40" s="315"/>
      <c r="BM40" s="182"/>
      <c r="BN40" s="299"/>
      <c r="BO40" s="299"/>
      <c r="BP40" s="316"/>
      <c r="BQ40" s="177">
        <f>SUM(BQ9:BQ39)</f>
        <v>0</v>
      </c>
      <c r="BR40" s="177">
        <f>SUM(BR9:BR39)</f>
        <v>0</v>
      </c>
      <c r="BS40" s="177">
        <f>SUM(BS9:BS39)</f>
        <v>0</v>
      </c>
      <c r="BT40" s="177"/>
      <c r="BU40" s="177"/>
    </row>
    <row r="41" spans="1:73" s="42" customFormat="1" ht="24.95" customHeight="1" x14ac:dyDescent="0.25">
      <c r="A41" s="114" t="s">
        <v>225</v>
      </c>
      <c r="B41" s="458"/>
      <c r="C41" s="183">
        <f>AVERAGE(C9:C36)</f>
        <v>18.321428571428573</v>
      </c>
      <c r="D41" s="183" t="str">
        <f t="shared" ref="D41:AE41" si="0">IF(SUM(D9:D39)=0,"",AVERAGE(D9:D39))</f>
        <v/>
      </c>
      <c r="E41" s="184">
        <f t="shared" si="0"/>
        <v>7.9866666666666664</v>
      </c>
      <c r="F41" s="184">
        <f t="shared" si="0"/>
        <v>7.6277777777777782</v>
      </c>
      <c r="G41" s="183">
        <f t="shared" si="0"/>
        <v>1502.5555555555557</v>
      </c>
      <c r="H41" s="183">
        <f t="shared" si="0"/>
        <v>1290</v>
      </c>
      <c r="I41" s="183">
        <f t="shared" si="0"/>
        <v>315.8888888888888</v>
      </c>
      <c r="J41" s="183">
        <f t="shared" si="0"/>
        <v>19.608024691358008</v>
      </c>
      <c r="K41" s="185">
        <f t="shared" si="0"/>
        <v>92.464189481012113</v>
      </c>
      <c r="L41" s="183">
        <f t="shared" si="0"/>
        <v>703.78632478632471</v>
      </c>
      <c r="M41" s="183">
        <f t="shared" si="0"/>
        <v>17.811728395061724</v>
      </c>
      <c r="N41" s="185">
        <f t="shared" si="0"/>
        <v>95.153862569079536</v>
      </c>
      <c r="O41" s="183">
        <f t="shared" si="0"/>
        <v>1423.1282051282049</v>
      </c>
      <c r="P41" s="183">
        <f t="shared" si="0"/>
        <v>75.740407073740414</v>
      </c>
      <c r="Q41" s="185">
        <f t="shared" si="0"/>
        <v>90.725975234411237</v>
      </c>
      <c r="R41" s="185" t="str">
        <f t="shared" si="0"/>
        <v/>
      </c>
      <c r="S41" s="185" t="str">
        <f t="shared" si="0"/>
        <v/>
      </c>
      <c r="T41" s="185" t="str">
        <f t="shared" si="0"/>
        <v/>
      </c>
      <c r="U41" s="185" t="str">
        <f t="shared" si="0"/>
        <v/>
      </c>
      <c r="V41" s="184" t="str">
        <f t="shared" si="0"/>
        <v/>
      </c>
      <c r="W41" s="184" t="str">
        <f t="shared" si="0"/>
        <v/>
      </c>
      <c r="X41" s="184" t="str">
        <f t="shared" si="0"/>
        <v/>
      </c>
      <c r="Y41" s="184" t="str">
        <f t="shared" si="0"/>
        <v/>
      </c>
      <c r="Z41" s="185" t="str">
        <f t="shared" si="0"/>
        <v/>
      </c>
      <c r="AA41" s="185" t="str">
        <f t="shared" si="0"/>
        <v/>
      </c>
      <c r="AB41" s="185" t="str">
        <f t="shared" si="0"/>
        <v/>
      </c>
      <c r="AC41" s="185">
        <f t="shared" si="0"/>
        <v>8.6999999999999993</v>
      </c>
      <c r="AD41" s="185">
        <f t="shared" si="0"/>
        <v>5.9</v>
      </c>
      <c r="AE41" s="185">
        <f t="shared" si="0"/>
        <v>32.183908045977006</v>
      </c>
      <c r="AF41" s="183"/>
      <c r="AG41" s="183"/>
      <c r="AH41" s="183"/>
      <c r="AI41" s="183"/>
      <c r="AJ41" s="183"/>
      <c r="AK41" s="183"/>
      <c r="AL41" s="185" t="str">
        <f t="shared" ref="AL41:AY41" si="1">IF(SUM(AL9:AL39)=0,"",AVERAGE(AL9:AL39))</f>
        <v/>
      </c>
      <c r="AM41" s="185" t="str">
        <f t="shared" si="1"/>
        <v/>
      </c>
      <c r="AN41" s="185" t="str">
        <f t="shared" si="1"/>
        <v/>
      </c>
      <c r="AO41" s="185" t="str">
        <f t="shared" si="1"/>
        <v/>
      </c>
      <c r="AP41" s="185" t="str">
        <f t="shared" si="1"/>
        <v/>
      </c>
      <c r="AQ41" s="185">
        <f t="shared" si="1"/>
        <v>209.97222222222217</v>
      </c>
      <c r="AR41" s="185">
        <f t="shared" si="1"/>
        <v>103.25000000000003</v>
      </c>
      <c r="AS41" s="185" t="str">
        <f t="shared" si="1"/>
        <v/>
      </c>
      <c r="AT41" s="185" t="str">
        <f t="shared" si="1"/>
        <v/>
      </c>
      <c r="AU41" s="185" t="str">
        <f t="shared" si="1"/>
        <v/>
      </c>
      <c r="AV41" s="185" t="str">
        <f t="shared" si="1"/>
        <v/>
      </c>
      <c r="AW41" s="185">
        <f t="shared" si="1"/>
        <v>23</v>
      </c>
      <c r="AX41" s="185" t="str">
        <f t="shared" si="1"/>
        <v/>
      </c>
      <c r="AY41" s="185" t="str">
        <f t="shared" si="1"/>
        <v/>
      </c>
      <c r="AZ41" s="183"/>
      <c r="BA41" s="183"/>
      <c r="BB41" s="185" t="str">
        <f t="shared" ref="BB41" si="2">IF(SUM(BB9:BB39)=0,"",AVERAGE(BB9:BB39))</f>
        <v/>
      </c>
      <c r="BC41" s="183"/>
      <c r="BD41" s="183"/>
      <c r="BE41" s="183"/>
      <c r="BF41" s="445"/>
      <c r="BG41" s="445"/>
      <c r="BH41" s="445"/>
      <c r="BI41" s="445"/>
      <c r="BJ41" s="446"/>
      <c r="BK41" s="183"/>
      <c r="BL41" s="185"/>
      <c r="BM41" s="184"/>
      <c r="BN41" s="183"/>
      <c r="BO41" s="183"/>
      <c r="BP41" s="186"/>
      <c r="BQ41" s="185" t="str">
        <f t="shared" ref="BQ41:BU41" si="3">IF(SUM(BQ9:BQ39)=0,"",AVERAGE(BQ9:BQ39))</f>
        <v/>
      </c>
      <c r="BR41" s="185" t="str">
        <f t="shared" si="3"/>
        <v/>
      </c>
      <c r="BS41" s="185" t="str">
        <f t="shared" si="3"/>
        <v/>
      </c>
      <c r="BT41" s="185" t="str">
        <f t="shared" si="3"/>
        <v/>
      </c>
      <c r="BU41" s="185" t="str">
        <f t="shared" si="3"/>
        <v/>
      </c>
    </row>
    <row r="42" spans="1:73" s="42" customFormat="1" ht="24.95" customHeight="1" x14ac:dyDescent="0.25">
      <c r="A42" s="115" t="s">
        <v>14</v>
      </c>
      <c r="B42" s="459"/>
      <c r="C42" s="187">
        <f>MIN(C9:C36)</f>
        <v>10</v>
      </c>
      <c r="D42" s="187">
        <f t="shared" ref="D42:AE42" si="4">MIN(D9:D39)</f>
        <v>0</v>
      </c>
      <c r="E42" s="188">
        <f t="shared" si="4"/>
        <v>7.51</v>
      </c>
      <c r="F42" s="188">
        <f t="shared" si="4"/>
        <v>7.28</v>
      </c>
      <c r="G42" s="187">
        <f t="shared" si="4"/>
        <v>1308</v>
      </c>
      <c r="H42" s="187">
        <f t="shared" si="4"/>
        <v>1095</v>
      </c>
      <c r="I42" s="187">
        <f t="shared" si="4"/>
        <v>149.99999999999986</v>
      </c>
      <c r="J42" s="187">
        <f t="shared" si="4"/>
        <v>8</v>
      </c>
      <c r="K42" s="189">
        <f t="shared" si="4"/>
        <v>84.666666666666657</v>
      </c>
      <c r="L42" s="187">
        <f t="shared" si="4"/>
        <v>192.30769230769212</v>
      </c>
      <c r="M42" s="187">
        <f t="shared" si="4"/>
        <v>8.7499999999999911</v>
      </c>
      <c r="N42" s="189">
        <f t="shared" si="4"/>
        <v>88.039999999999992</v>
      </c>
      <c r="O42" s="187">
        <f t="shared" si="4"/>
        <v>384.61538461538424</v>
      </c>
      <c r="P42" s="187">
        <f t="shared" si="4"/>
        <v>23.648648648648624</v>
      </c>
      <c r="Q42" s="189">
        <f t="shared" si="4"/>
        <v>81.279999999999987</v>
      </c>
      <c r="R42" s="189">
        <f t="shared" si="4"/>
        <v>0</v>
      </c>
      <c r="S42" s="189">
        <f t="shared" si="4"/>
        <v>0</v>
      </c>
      <c r="T42" s="189">
        <f t="shared" si="4"/>
        <v>0</v>
      </c>
      <c r="U42" s="189">
        <f t="shared" si="4"/>
        <v>0</v>
      </c>
      <c r="V42" s="188">
        <f t="shared" si="4"/>
        <v>0</v>
      </c>
      <c r="W42" s="188">
        <f t="shared" si="4"/>
        <v>0</v>
      </c>
      <c r="X42" s="188">
        <f t="shared" si="4"/>
        <v>0</v>
      </c>
      <c r="Y42" s="188">
        <f t="shared" si="4"/>
        <v>0</v>
      </c>
      <c r="Z42" s="189">
        <f t="shared" si="4"/>
        <v>0</v>
      </c>
      <c r="AA42" s="189">
        <f t="shared" si="4"/>
        <v>0</v>
      </c>
      <c r="AB42" s="189">
        <f t="shared" si="4"/>
        <v>0</v>
      </c>
      <c r="AC42" s="189">
        <f t="shared" si="4"/>
        <v>8.6999999999999993</v>
      </c>
      <c r="AD42" s="189">
        <f>MAX(AD8:AD38)</f>
        <v>5.9</v>
      </c>
      <c r="AE42" s="189">
        <f t="shared" si="4"/>
        <v>32.183908045977006</v>
      </c>
      <c r="AF42" s="187"/>
      <c r="AG42" s="187"/>
      <c r="AH42" s="187"/>
      <c r="AI42" s="187"/>
      <c r="AJ42" s="187"/>
      <c r="AK42" s="187"/>
      <c r="AL42" s="189">
        <f t="shared" ref="AL42:AY42" si="5">MIN(AL9:AL39)</f>
        <v>0</v>
      </c>
      <c r="AM42" s="189">
        <f t="shared" si="5"/>
        <v>0</v>
      </c>
      <c r="AN42" s="189">
        <f t="shared" si="5"/>
        <v>0</v>
      </c>
      <c r="AO42" s="189">
        <f t="shared" si="5"/>
        <v>0</v>
      </c>
      <c r="AP42" s="189">
        <f t="shared" si="5"/>
        <v>0</v>
      </c>
      <c r="AQ42" s="189">
        <f t="shared" si="5"/>
        <v>147.99999999999977</v>
      </c>
      <c r="AR42" s="189">
        <f t="shared" si="5"/>
        <v>72.000000000000114</v>
      </c>
      <c r="AS42" s="189">
        <f t="shared" si="5"/>
        <v>0</v>
      </c>
      <c r="AT42" s="189">
        <f t="shared" si="5"/>
        <v>0</v>
      </c>
      <c r="AU42" s="189">
        <f t="shared" si="5"/>
        <v>0</v>
      </c>
      <c r="AV42" s="189">
        <f t="shared" si="5"/>
        <v>0</v>
      </c>
      <c r="AW42" s="189">
        <f t="shared" si="5"/>
        <v>15</v>
      </c>
      <c r="AX42" s="189">
        <f t="shared" si="5"/>
        <v>0</v>
      </c>
      <c r="AY42" s="189">
        <f t="shared" si="5"/>
        <v>0</v>
      </c>
      <c r="AZ42" s="187"/>
      <c r="BA42" s="187"/>
      <c r="BB42" s="189">
        <f t="shared" ref="BB42" si="6">MIN(BB9:BB39)</f>
        <v>0</v>
      </c>
      <c r="BC42" s="187"/>
      <c r="BD42" s="187"/>
      <c r="BE42" s="187"/>
      <c r="BF42" s="447"/>
      <c r="BG42" s="447"/>
      <c r="BH42" s="447"/>
      <c r="BI42" s="447"/>
      <c r="BJ42" s="448"/>
      <c r="BK42" s="187"/>
      <c r="BL42" s="189"/>
      <c r="BM42" s="188"/>
      <c r="BN42" s="187"/>
      <c r="BO42" s="187"/>
      <c r="BP42" s="190"/>
      <c r="BQ42" s="189">
        <f t="shared" ref="BQ42:BU42" si="7">MIN(BQ9:BQ39)</f>
        <v>0</v>
      </c>
      <c r="BR42" s="189">
        <f t="shared" si="7"/>
        <v>0</v>
      </c>
      <c r="BS42" s="189">
        <f t="shared" si="7"/>
        <v>0</v>
      </c>
      <c r="BT42" s="189">
        <f t="shared" si="7"/>
        <v>0</v>
      </c>
      <c r="BU42" s="189">
        <f t="shared" si="7"/>
        <v>0</v>
      </c>
    </row>
    <row r="43" spans="1:73" s="42" customFormat="1" ht="24.95" customHeight="1" thickBot="1" x14ac:dyDescent="0.3">
      <c r="A43" s="116" t="s">
        <v>13</v>
      </c>
      <c r="B43" s="460"/>
      <c r="C43" s="191">
        <f>MAX(C9:C36)</f>
        <v>56</v>
      </c>
      <c r="D43" s="191">
        <f t="shared" ref="D43:AE43" si="8">MAX(D9:D39)</f>
        <v>0</v>
      </c>
      <c r="E43" s="192">
        <f t="shared" si="8"/>
        <v>8.4700000000000006</v>
      </c>
      <c r="F43" s="192">
        <f t="shared" si="8"/>
        <v>8</v>
      </c>
      <c r="G43" s="191">
        <f t="shared" si="8"/>
        <v>1766</v>
      </c>
      <c r="H43" s="191">
        <f t="shared" si="8"/>
        <v>1457</v>
      </c>
      <c r="I43" s="191">
        <f t="shared" si="8"/>
        <v>804.99999999999989</v>
      </c>
      <c r="J43" s="191">
        <f t="shared" si="8"/>
        <v>34.999999999999957</v>
      </c>
      <c r="K43" s="193">
        <f t="shared" si="8"/>
        <v>97.575757575757578</v>
      </c>
      <c r="L43" s="191">
        <f t="shared" si="8"/>
        <v>3293.5</v>
      </c>
      <c r="M43" s="191">
        <f t="shared" si="8"/>
        <v>23</v>
      </c>
      <c r="N43" s="193">
        <f t="shared" si="8"/>
        <v>99.48383178988918</v>
      </c>
      <c r="O43" s="191">
        <f t="shared" si="8"/>
        <v>6587</v>
      </c>
      <c r="P43" s="191">
        <f t="shared" si="8"/>
        <v>108</v>
      </c>
      <c r="Q43" s="193">
        <f t="shared" si="8"/>
        <v>98.892166798649271</v>
      </c>
      <c r="R43" s="193">
        <f t="shared" si="8"/>
        <v>0</v>
      </c>
      <c r="S43" s="193">
        <f t="shared" si="8"/>
        <v>0</v>
      </c>
      <c r="T43" s="193">
        <f t="shared" si="8"/>
        <v>0</v>
      </c>
      <c r="U43" s="193">
        <f t="shared" si="8"/>
        <v>0</v>
      </c>
      <c r="V43" s="192">
        <f t="shared" si="8"/>
        <v>0</v>
      </c>
      <c r="W43" s="192">
        <f t="shared" si="8"/>
        <v>0</v>
      </c>
      <c r="X43" s="192">
        <f t="shared" si="8"/>
        <v>0</v>
      </c>
      <c r="Y43" s="192">
        <f t="shared" si="8"/>
        <v>0</v>
      </c>
      <c r="Z43" s="193">
        <f t="shared" si="8"/>
        <v>0</v>
      </c>
      <c r="AA43" s="193">
        <f t="shared" si="8"/>
        <v>0</v>
      </c>
      <c r="AB43" s="193">
        <f t="shared" si="8"/>
        <v>0</v>
      </c>
      <c r="AC43" s="193">
        <f t="shared" si="8"/>
        <v>8.6999999999999993</v>
      </c>
      <c r="AD43" s="193">
        <f>MAX(AD9:AD39)</f>
        <v>5.9</v>
      </c>
      <c r="AE43" s="193">
        <f t="shared" si="8"/>
        <v>32.183908045977006</v>
      </c>
      <c r="AF43" s="191"/>
      <c r="AG43" s="191"/>
      <c r="AH43" s="191"/>
      <c r="AI43" s="191"/>
      <c r="AJ43" s="191"/>
      <c r="AK43" s="191"/>
      <c r="AL43" s="193">
        <f t="shared" ref="AL43:AY43" si="9">MAX(AL9:AL39)</f>
        <v>0</v>
      </c>
      <c r="AM43" s="193">
        <f t="shared" si="9"/>
        <v>0</v>
      </c>
      <c r="AN43" s="193">
        <f t="shared" si="9"/>
        <v>0</v>
      </c>
      <c r="AO43" s="193">
        <f t="shared" si="9"/>
        <v>0</v>
      </c>
      <c r="AP43" s="193">
        <f t="shared" si="9"/>
        <v>0</v>
      </c>
      <c r="AQ43" s="193">
        <f t="shared" si="9"/>
        <v>437.77777777777771</v>
      </c>
      <c r="AR43" s="193">
        <f t="shared" si="9"/>
        <v>142.00000000000017</v>
      </c>
      <c r="AS43" s="193">
        <f t="shared" si="9"/>
        <v>0</v>
      </c>
      <c r="AT43" s="193">
        <f t="shared" si="9"/>
        <v>0</v>
      </c>
      <c r="AU43" s="193">
        <f t="shared" si="9"/>
        <v>0</v>
      </c>
      <c r="AV43" s="193">
        <f t="shared" si="9"/>
        <v>0</v>
      </c>
      <c r="AW43" s="193">
        <f t="shared" si="9"/>
        <v>40</v>
      </c>
      <c r="AX43" s="193">
        <f t="shared" si="9"/>
        <v>0</v>
      </c>
      <c r="AY43" s="193">
        <f t="shared" si="9"/>
        <v>0</v>
      </c>
      <c r="AZ43" s="191"/>
      <c r="BA43" s="191"/>
      <c r="BB43" s="193">
        <f t="shared" ref="BB43" si="10">MAX(BB9:BB39)</f>
        <v>0</v>
      </c>
      <c r="BC43" s="191"/>
      <c r="BD43" s="191"/>
      <c r="BE43" s="191"/>
      <c r="BF43" s="449"/>
      <c r="BG43" s="449"/>
      <c r="BH43" s="449"/>
      <c r="BI43" s="449"/>
      <c r="BJ43" s="450"/>
      <c r="BK43" s="191"/>
      <c r="BL43" s="193"/>
      <c r="BM43" s="192"/>
      <c r="BN43" s="191"/>
      <c r="BO43" s="191"/>
      <c r="BP43" s="328"/>
      <c r="BQ43" s="193">
        <f t="shared" ref="BQ43:BU43" si="11">MAX(BQ9:BQ39)</f>
        <v>0</v>
      </c>
      <c r="BR43" s="193">
        <f t="shared" si="11"/>
        <v>0</v>
      </c>
      <c r="BS43" s="193">
        <f t="shared" si="11"/>
        <v>0</v>
      </c>
      <c r="BT43" s="193">
        <f t="shared" si="11"/>
        <v>0</v>
      </c>
      <c r="BU43" s="193">
        <f t="shared" si="11"/>
        <v>0</v>
      </c>
    </row>
    <row r="44" spans="1:73" s="42" customFormat="1" ht="24.95" customHeight="1" x14ac:dyDescent="0.25">
      <c r="A44" s="117" t="s">
        <v>54</v>
      </c>
      <c r="B44" s="255"/>
      <c r="C44" s="194">
        <f>AVERAGE(C9:C11,C14:C18,C21:C25,C28:C32,C35:C36)</f>
        <v>18.5</v>
      </c>
      <c r="D44" s="45"/>
      <c r="E44" s="45"/>
      <c r="F44" s="45"/>
      <c r="G44" s="45"/>
      <c r="H44" s="45"/>
      <c r="I44" s="45"/>
      <c r="J44" s="45"/>
      <c r="K44" s="45"/>
      <c r="L44" s="45"/>
      <c r="M44" s="45"/>
      <c r="N44" s="45"/>
      <c r="O44" s="45"/>
      <c r="P44" s="45"/>
      <c r="Q44" s="45"/>
      <c r="R44" s="45"/>
      <c r="S44" s="45"/>
      <c r="T44" s="45"/>
      <c r="U44" s="45"/>
      <c r="V44" s="45"/>
      <c r="W44" s="45"/>
      <c r="X44" s="45"/>
      <c r="Y44" s="45"/>
      <c r="Z44" s="45"/>
      <c r="AA44" s="45"/>
      <c r="AB44" s="45"/>
      <c r="AC44" s="45"/>
      <c r="AD44" s="45"/>
      <c r="AE44" s="45"/>
      <c r="AF44" s="45"/>
      <c r="AG44" s="45"/>
      <c r="AH44" s="45"/>
      <c r="AI44" s="45"/>
      <c r="AJ44" s="45"/>
      <c r="AK44" s="45"/>
      <c r="AL44" s="242"/>
      <c r="AM44" s="242"/>
      <c r="AN44" s="242"/>
      <c r="AO44" s="45"/>
      <c r="AP44" s="45"/>
      <c r="AQ44" s="45"/>
      <c r="AR44" s="46"/>
      <c r="AS44" s="242"/>
      <c r="AT44" s="45"/>
      <c r="AU44" s="45"/>
      <c r="AV44" s="45"/>
      <c r="BG44" s="45"/>
      <c r="BH44" s="242"/>
      <c r="BI44" s="242"/>
      <c r="BJ44" s="242"/>
      <c r="BK44" s="242"/>
      <c r="BL44" s="45"/>
      <c r="BM44" s="45"/>
      <c r="BN44" s="45"/>
      <c r="BO44" s="45"/>
      <c r="BP44" s="45"/>
    </row>
    <row r="45" spans="1:73" s="42" customFormat="1" ht="24.95" customHeight="1" x14ac:dyDescent="0.25">
      <c r="A45" s="115" t="s">
        <v>55</v>
      </c>
      <c r="B45" s="256"/>
      <c r="C45" s="195">
        <f>AVERAGE(C12,C19,C26,C33)</f>
        <v>16.75</v>
      </c>
      <c r="D45" s="47"/>
      <c r="E45" s="47"/>
      <c r="F45" s="47"/>
      <c r="G45" s="47"/>
      <c r="H45" s="47"/>
      <c r="I45" s="47"/>
      <c r="J45" s="47"/>
      <c r="K45" s="47"/>
      <c r="L45" s="47"/>
      <c r="M45" s="47"/>
      <c r="N45" s="47"/>
      <c r="O45" s="47"/>
      <c r="P45" s="47"/>
      <c r="Q45" s="47"/>
      <c r="R45" s="47"/>
      <c r="S45" s="47"/>
      <c r="T45" s="47"/>
      <c r="U45" s="47"/>
      <c r="V45" s="47"/>
      <c r="W45" s="47"/>
      <c r="X45" s="47"/>
      <c r="Y45" s="47"/>
      <c r="Z45" s="47"/>
      <c r="AA45" s="47"/>
      <c r="AB45" s="47"/>
      <c r="AC45" s="47"/>
      <c r="AD45" s="47"/>
      <c r="AE45" s="47"/>
      <c r="AF45" s="47"/>
      <c r="AG45" s="47"/>
      <c r="AH45" s="47"/>
      <c r="AI45" s="47"/>
      <c r="AJ45" s="47"/>
      <c r="AK45" s="47"/>
      <c r="AL45" s="243"/>
      <c r="AM45" s="243"/>
      <c r="AN45" s="243"/>
      <c r="AO45" s="47"/>
      <c r="AP45" s="47"/>
      <c r="AQ45" s="47"/>
      <c r="AR45" s="47"/>
      <c r="AS45" s="243"/>
      <c r="AT45" s="47"/>
      <c r="AU45" s="47"/>
      <c r="AV45" s="47"/>
      <c r="BG45" s="47"/>
      <c r="BH45" s="243"/>
      <c r="BI45" s="243"/>
      <c r="BJ45" s="243"/>
      <c r="BK45" s="243"/>
      <c r="BL45" s="47"/>
      <c r="BM45" s="47"/>
      <c r="BN45" s="47"/>
      <c r="BO45" s="47"/>
      <c r="BP45" s="47"/>
    </row>
    <row r="46" spans="1:73" s="42" customFormat="1" ht="24.95" customHeight="1" x14ac:dyDescent="0.25">
      <c r="A46" s="115" t="s">
        <v>56</v>
      </c>
      <c r="B46" s="257"/>
      <c r="C46" s="195">
        <f>AVERAGE(C13,C20,C34,C27)</f>
        <v>19</v>
      </c>
      <c r="D46" s="47"/>
      <c r="E46" s="47"/>
      <c r="F46" s="47"/>
      <c r="G46" s="47"/>
      <c r="H46" s="47"/>
      <c r="I46" s="47"/>
      <c r="J46" s="47"/>
      <c r="K46" s="47"/>
      <c r="L46" s="47"/>
      <c r="M46" s="47"/>
      <c r="N46" s="47"/>
      <c r="O46" s="47"/>
      <c r="P46" s="47"/>
      <c r="Q46" s="47"/>
      <c r="R46" s="47"/>
      <c r="S46" s="47"/>
      <c r="T46" s="47"/>
      <c r="U46" s="47"/>
      <c r="V46" s="47"/>
      <c r="W46" s="47"/>
      <c r="X46" s="47"/>
      <c r="Y46" s="47"/>
      <c r="Z46" s="47"/>
      <c r="AA46" s="47"/>
      <c r="AB46" s="47"/>
      <c r="AC46" s="47"/>
      <c r="AD46" s="47"/>
      <c r="AE46" s="47"/>
      <c r="AF46" s="47"/>
      <c r="AG46" s="47"/>
      <c r="AH46" s="47"/>
      <c r="AI46" s="47"/>
      <c r="AJ46" s="47"/>
      <c r="AK46" s="47"/>
      <c r="AL46" s="243"/>
      <c r="AM46" s="243"/>
      <c r="AN46" s="243"/>
      <c r="AO46" s="47"/>
      <c r="AP46" s="47"/>
      <c r="AQ46" s="47"/>
      <c r="AR46" s="47"/>
      <c r="AS46" s="243"/>
      <c r="AT46" s="47"/>
      <c r="AU46" s="47"/>
      <c r="AV46" s="47"/>
      <c r="BG46" s="47"/>
      <c r="BH46" s="243"/>
      <c r="BI46" s="243"/>
      <c r="BJ46" s="243"/>
      <c r="BK46" s="243"/>
      <c r="BL46" s="47"/>
      <c r="BM46" s="47"/>
      <c r="BN46" s="47"/>
      <c r="BO46" s="47"/>
      <c r="BP46" s="47"/>
    </row>
    <row r="47" spans="1:73" s="42" customFormat="1" ht="24.95" customHeight="1" x14ac:dyDescent="0.25">
      <c r="A47" s="118" t="s">
        <v>57</v>
      </c>
      <c r="B47" s="256"/>
      <c r="C47" s="195">
        <f>AVERAGE(C12:C13,C19:C20,C26:C27,C33:C34)</f>
        <v>17.875</v>
      </c>
      <c r="D47" s="47"/>
      <c r="E47" s="47"/>
      <c r="F47" s="47"/>
      <c r="G47" s="47"/>
      <c r="H47" s="47"/>
      <c r="I47" s="47"/>
      <c r="J47" s="47"/>
      <c r="K47" s="47"/>
      <c r="L47" s="47"/>
      <c r="M47" s="47"/>
      <c r="N47" s="47"/>
      <c r="O47" s="47"/>
      <c r="P47" s="47"/>
      <c r="Q47" s="47"/>
      <c r="R47" s="47"/>
      <c r="S47" s="47"/>
      <c r="T47" s="47"/>
      <c r="U47" s="47"/>
      <c r="V47" s="47"/>
      <c r="W47" s="47"/>
      <c r="X47" s="47"/>
      <c r="Y47" s="47"/>
      <c r="Z47" s="47"/>
      <c r="AA47" s="47"/>
      <c r="AB47" s="47"/>
      <c r="AC47" s="47"/>
      <c r="AD47" s="47"/>
      <c r="AE47" s="47"/>
      <c r="AF47" s="47"/>
      <c r="AG47" s="47"/>
      <c r="AH47" s="47"/>
      <c r="AI47" s="47"/>
      <c r="AJ47" s="47"/>
      <c r="AK47" s="47"/>
      <c r="AL47" s="243"/>
      <c r="AM47" s="243"/>
      <c r="AN47" s="243"/>
      <c r="AO47" s="47"/>
      <c r="AP47" s="47"/>
      <c r="AQ47" s="47"/>
      <c r="AR47" s="47"/>
      <c r="AS47" s="243"/>
      <c r="AT47" s="47"/>
      <c r="AU47" s="47"/>
      <c r="AV47" s="47"/>
      <c r="BG47" s="47"/>
      <c r="BH47" s="243"/>
      <c r="BI47" s="243"/>
      <c r="BJ47" s="243"/>
      <c r="BK47" s="243"/>
      <c r="BL47" s="47"/>
      <c r="BM47" s="47"/>
      <c r="BN47" s="47"/>
      <c r="BO47" s="47"/>
      <c r="BP47" s="47"/>
    </row>
    <row r="48" spans="1:73" s="42" customFormat="1" ht="24.95" customHeight="1" thickBot="1" x14ac:dyDescent="0.3">
      <c r="A48" s="588" t="s">
        <v>11</v>
      </c>
      <c r="B48" s="589"/>
      <c r="C48" s="196">
        <f>AVERAGE(C44:C47)</f>
        <v>18.03125</v>
      </c>
      <c r="D48" s="47"/>
      <c r="E48" s="47"/>
      <c r="F48" s="47"/>
      <c r="G48" s="47"/>
      <c r="H48" s="47"/>
      <c r="I48" s="47"/>
      <c r="J48" s="47"/>
      <c r="K48" s="47"/>
      <c r="L48" s="47"/>
      <c r="M48" s="47"/>
      <c r="N48" s="47"/>
      <c r="O48" s="47"/>
      <c r="P48" s="47"/>
      <c r="Q48" s="47"/>
      <c r="R48" s="47"/>
      <c r="S48" s="47"/>
      <c r="T48" s="47"/>
      <c r="U48" s="47"/>
      <c r="V48" s="47"/>
      <c r="W48" s="47"/>
      <c r="X48" s="47"/>
      <c r="Y48" s="47"/>
      <c r="Z48" s="47"/>
      <c r="AA48" s="47"/>
      <c r="AB48" s="47"/>
      <c r="AC48" s="47"/>
      <c r="AD48" s="47"/>
      <c r="AE48" s="47"/>
      <c r="AF48" s="47"/>
      <c r="AG48" s="47"/>
      <c r="AH48" s="47"/>
      <c r="AI48" s="47"/>
      <c r="AJ48" s="47"/>
      <c r="AK48" s="47"/>
      <c r="AL48" s="243"/>
      <c r="AM48" s="243"/>
      <c r="AN48" s="243"/>
      <c r="AO48" s="47"/>
      <c r="AP48" s="47"/>
      <c r="AQ48" s="47"/>
      <c r="AR48" s="47"/>
      <c r="AS48" s="243"/>
      <c r="AT48" s="47"/>
      <c r="AU48" s="47"/>
      <c r="AV48" s="48"/>
      <c r="BG48" s="48"/>
      <c r="BH48" s="244"/>
      <c r="BI48" s="244"/>
      <c r="BJ48" s="244"/>
      <c r="BK48" s="244"/>
      <c r="BL48" s="48"/>
      <c r="BM48" s="48"/>
      <c r="BN48" s="48"/>
      <c r="BO48" s="48"/>
      <c r="BP48" s="48"/>
    </row>
    <row r="49" spans="1:29" x14ac:dyDescent="0.3">
      <c r="A49" s="108"/>
      <c r="B49" s="109"/>
      <c r="C49" s="34"/>
      <c r="D49" s="34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</row>
    <row r="50" spans="1:29" x14ac:dyDescent="0.3">
      <c r="A50" s="110"/>
      <c r="B50" s="111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</row>
    <row r="51" spans="1:29" ht="12.4" customHeight="1" x14ac:dyDescent="0.3">
      <c r="A51" s="110"/>
      <c r="B51" s="111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</row>
    <row r="52" spans="1:29" x14ac:dyDescent="0.3">
      <c r="A52" s="109"/>
      <c r="B52" s="109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</row>
  </sheetData>
  <sheetProtection insertColumns="0" insertRows="0"/>
  <mergeCells count="100">
    <mergeCell ref="BR4:BU4"/>
    <mergeCell ref="BQ7:BQ8"/>
    <mergeCell ref="BR7:BR8"/>
    <mergeCell ref="BS7:BS8"/>
    <mergeCell ref="BT7:BT8"/>
    <mergeCell ref="BU7:BU8"/>
    <mergeCell ref="A48:B48"/>
    <mergeCell ref="E4:F4"/>
    <mergeCell ref="E5:F5"/>
    <mergeCell ref="BG7:BG8"/>
    <mergeCell ref="BL7:BL8"/>
    <mergeCell ref="AU7:AU8"/>
    <mergeCell ref="AV7:AV8"/>
    <mergeCell ref="AW7:AW8"/>
    <mergeCell ref="AX7:AX8"/>
    <mergeCell ref="AY7:AY8"/>
    <mergeCell ref="AZ7:AZ8"/>
    <mergeCell ref="AL7:AL8"/>
    <mergeCell ref="AP7:AP8"/>
    <mergeCell ref="AQ7:AQ8"/>
    <mergeCell ref="AR7:AR8"/>
    <mergeCell ref="AS7:AS8"/>
    <mergeCell ref="BM7:BM8"/>
    <mergeCell ref="BN7:BN8"/>
    <mergeCell ref="BO7:BO8"/>
    <mergeCell ref="BP7:BP8"/>
    <mergeCell ref="BA7:BA8"/>
    <mergeCell ref="BB7:BB8"/>
    <mergeCell ref="BC7:BC8"/>
    <mergeCell ref="BD7:BD8"/>
    <mergeCell ref="BE7:BE8"/>
    <mergeCell ref="BF7:BF8"/>
    <mergeCell ref="AB7:AB8"/>
    <mergeCell ref="AT7:AT8"/>
    <mergeCell ref="AD7:AD8"/>
    <mergeCell ref="AE7:AE8"/>
    <mergeCell ref="AH7:AH8"/>
    <mergeCell ref="AI7:AI8"/>
    <mergeCell ref="AJ7:AJ8"/>
    <mergeCell ref="AK7:AK8"/>
    <mergeCell ref="L7:L8"/>
    <mergeCell ref="M7:M8"/>
    <mergeCell ref="N7:N8"/>
    <mergeCell ref="O7:O8"/>
    <mergeCell ref="P7:P8"/>
    <mergeCell ref="Q7:Q8"/>
    <mergeCell ref="AT5:AT6"/>
    <mergeCell ref="AU5:AU6"/>
    <mergeCell ref="AV5:AV6"/>
    <mergeCell ref="BC5:BF5"/>
    <mergeCell ref="AC7:AC8"/>
    <mergeCell ref="R7:R8"/>
    <mergeCell ref="S7:S8"/>
    <mergeCell ref="T7:T8"/>
    <mergeCell ref="U7:U8"/>
    <mergeCell ref="V7:V8"/>
    <mergeCell ref="W7:W8"/>
    <mergeCell ref="X7:X8"/>
    <mergeCell ref="Y7:Y8"/>
    <mergeCell ref="Z7:Z8"/>
    <mergeCell ref="AA7:AA8"/>
    <mergeCell ref="A7:A8"/>
    <mergeCell ref="E7:E8"/>
    <mergeCell ref="F7:F8"/>
    <mergeCell ref="I7:I8"/>
    <mergeCell ref="J7:J8"/>
    <mergeCell ref="K7:K8"/>
    <mergeCell ref="BC4:BF4"/>
    <mergeCell ref="BG4:BP4"/>
    <mergeCell ref="G5:H5"/>
    <mergeCell ref="I5:J5"/>
    <mergeCell ref="L5:M5"/>
    <mergeCell ref="O5:P5"/>
    <mergeCell ref="R5:S5"/>
    <mergeCell ref="T5:U5"/>
    <mergeCell ref="V5:W5"/>
    <mergeCell ref="X5:Y5"/>
    <mergeCell ref="X4:Y4"/>
    <mergeCell ref="Z4:AB4"/>
    <mergeCell ref="AC4:AE4"/>
    <mergeCell ref="AJ4:AJ5"/>
    <mergeCell ref="AK4:AK5"/>
    <mergeCell ref="AQ4:AR4"/>
    <mergeCell ref="Z5:AA5"/>
    <mergeCell ref="AC5:AD5"/>
    <mergeCell ref="AZ3:BP3"/>
    <mergeCell ref="A4:B4"/>
    <mergeCell ref="G4:H4"/>
    <mergeCell ref="I4:K4"/>
    <mergeCell ref="L4:N4"/>
    <mergeCell ref="O4:Q4"/>
    <mergeCell ref="R4:S4"/>
    <mergeCell ref="T4:U4"/>
    <mergeCell ref="V4:W4"/>
    <mergeCell ref="E3:AS3"/>
    <mergeCell ref="A1:B1"/>
    <mergeCell ref="C1:Q1"/>
    <mergeCell ref="S1:AL1"/>
    <mergeCell ref="A2:C2"/>
    <mergeCell ref="E2:I2"/>
  </mergeCells>
  <conditionalFormatting sqref="E9:AK39">
    <cfRule type="expression" dxfId="29" priority="1">
      <formula>IF(AND($AI9="H",$AH9="B"),1,0)</formula>
    </cfRule>
    <cfRule type="expression" dxfId="28" priority="2">
      <formula>IF($AI9="H",1,0)</formula>
    </cfRule>
  </conditionalFormatting>
  <dataValidations count="2">
    <dataValidation type="list" allowBlank="1" showInputMessage="1" showErrorMessage="1" sqref="AI9:AI39" xr:uid="{5BC3AD7C-F497-4B37-AC1A-DCD20C81FC9E}">
      <formula1>"H,NH"</formula1>
    </dataValidation>
    <dataValidation type="list" allowBlank="1" showInputMessage="1" showErrorMessage="1" sqref="AH9:AH39" xr:uid="{701A8421-A827-419F-A394-489DAFFCBE55}">
      <formula1>"P,I,B"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  <ignoredErrors>
    <ignoredError sqref="C40:BU40 C44:BU48 C41:K43 Q41:BU41 Q43:BU43 Q42:AC42 AE42:BU42" unlockedFormula="1"/>
    <ignoredError sqref="L41:P43" formulaRange="1" unlockedFormula="1"/>
    <ignoredError sqref="AD42" formula="1" unlocked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7328FB-1A21-48FC-ABB0-CBCB7AE10630}">
  <sheetPr>
    <pageSetUpPr fitToPage="1"/>
  </sheetPr>
  <dimension ref="A1:JD52"/>
  <sheetViews>
    <sheetView zoomScale="55" zoomScaleNormal="55" workbookViewId="0">
      <selection activeCell="K9" sqref="K9:AE39"/>
    </sheetView>
  </sheetViews>
  <sheetFormatPr baseColWidth="10" defaultColWidth="11.42578125" defaultRowHeight="16.5" x14ac:dyDescent="0.3"/>
  <cols>
    <col min="1" max="1" width="13.7109375" style="112" customWidth="1"/>
    <col min="2" max="2" width="10.28515625" style="112" customWidth="1"/>
    <col min="3" max="4" width="14.42578125" style="4" customWidth="1"/>
    <col min="5" max="6" width="8.7109375" style="3" customWidth="1"/>
    <col min="7" max="8" width="12.28515625" style="3" customWidth="1"/>
    <col min="9" max="30" width="8.7109375" style="3" customWidth="1"/>
    <col min="31" max="31" width="10" style="3" customWidth="1"/>
    <col min="32" max="32" width="13.140625" style="3" customWidth="1"/>
    <col min="33" max="33" width="16.140625" style="3" customWidth="1"/>
    <col min="34" max="34" width="16.7109375" style="3" customWidth="1"/>
    <col min="35" max="35" width="27.85546875" style="3" customWidth="1"/>
    <col min="36" max="36" width="16.42578125" style="3" customWidth="1"/>
    <col min="37" max="37" width="16.28515625" style="3" customWidth="1"/>
    <col min="38" max="40" width="13.28515625" style="237" customWidth="1"/>
    <col min="41" max="41" width="13.28515625" style="3" customWidth="1"/>
    <col min="42" max="43" width="12.28515625" style="3" customWidth="1"/>
    <col min="44" max="44" width="13" style="3" customWidth="1"/>
    <col min="45" max="45" width="11.7109375" style="237" customWidth="1"/>
    <col min="46" max="46" width="10.42578125" style="3" customWidth="1"/>
    <col min="47" max="47" width="10.28515625" style="3" customWidth="1"/>
    <col min="48" max="48" width="11.140625" style="3" customWidth="1"/>
    <col min="49" max="54" width="18.7109375" style="3" customWidth="1"/>
    <col min="55" max="55" width="12.7109375" style="3" customWidth="1"/>
    <col min="56" max="56" width="13.7109375" style="3" customWidth="1"/>
    <col min="57" max="57" width="13.42578125" style="3" customWidth="1"/>
    <col min="58" max="58" width="12.28515625" style="3" customWidth="1"/>
    <col min="59" max="59" width="18.28515625" style="3" customWidth="1"/>
    <col min="60" max="62" width="18.28515625" style="237" customWidth="1"/>
    <col min="63" max="63" width="16.85546875" style="237" customWidth="1"/>
    <col min="64" max="64" width="11.140625" style="3" customWidth="1"/>
    <col min="65" max="65" width="17.7109375" style="3" customWidth="1"/>
    <col min="66" max="66" width="16.5703125" style="3" customWidth="1"/>
    <col min="67" max="67" width="14.85546875" style="3" customWidth="1"/>
    <col min="68" max="68" width="16.5703125" style="3" customWidth="1"/>
    <col min="69" max="16384" width="11.42578125" style="3"/>
  </cols>
  <sheetData>
    <row r="1" spans="1:264" s="44" customFormat="1" ht="21" customHeight="1" x14ac:dyDescent="0.25">
      <c r="A1" s="594" t="s">
        <v>60</v>
      </c>
      <c r="B1" s="594"/>
      <c r="C1" s="595" t="str">
        <f>febrer!C1</f>
        <v>TORROJA DEL PIORAT</v>
      </c>
      <c r="D1" s="595"/>
      <c r="E1" s="595"/>
      <c r="F1" s="595"/>
      <c r="G1" s="595"/>
      <c r="H1" s="595"/>
      <c r="I1" s="595"/>
      <c r="J1" s="595"/>
      <c r="K1" s="595"/>
      <c r="L1" s="595"/>
      <c r="M1" s="595"/>
      <c r="N1" s="595"/>
      <c r="O1" s="595"/>
      <c r="P1" s="595"/>
      <c r="Q1" s="595"/>
      <c r="R1" s="248"/>
      <c r="S1" s="596" t="s">
        <v>73</v>
      </c>
      <c r="T1" s="596"/>
      <c r="U1" s="596"/>
      <c r="V1" s="596"/>
      <c r="W1" s="596"/>
      <c r="X1" s="596"/>
      <c r="Y1" s="596"/>
      <c r="Z1" s="596"/>
      <c r="AA1" s="596"/>
      <c r="AB1" s="596"/>
      <c r="AC1" s="596"/>
      <c r="AD1" s="596"/>
      <c r="AE1" s="596"/>
      <c r="AF1" s="596"/>
      <c r="AG1" s="596"/>
      <c r="AH1" s="596"/>
      <c r="AI1" s="596"/>
      <c r="AJ1" s="596"/>
      <c r="AK1" s="596"/>
      <c r="AL1" s="596"/>
      <c r="AM1" s="54"/>
      <c r="AN1" s="54"/>
      <c r="AO1" s="54"/>
      <c r="AP1" s="248"/>
      <c r="AQ1" s="53"/>
      <c r="AS1" s="235"/>
      <c r="BG1" s="54"/>
      <c r="BH1" s="238"/>
      <c r="BI1" s="238"/>
      <c r="BJ1" s="238"/>
      <c r="BK1" s="238"/>
      <c r="BL1" s="54"/>
      <c r="BM1" s="54"/>
      <c r="BN1" s="54"/>
      <c r="BO1" s="54"/>
      <c r="BP1" s="54"/>
    </row>
    <row r="2" spans="1:264" s="44" customFormat="1" ht="21" customHeight="1" thickBot="1" x14ac:dyDescent="0.3">
      <c r="A2" s="596" t="s">
        <v>89</v>
      </c>
      <c r="B2" s="596"/>
      <c r="C2" s="596"/>
      <c r="D2" s="54"/>
      <c r="E2" s="597" t="s">
        <v>170</v>
      </c>
      <c r="F2" s="597"/>
      <c r="G2" s="597"/>
      <c r="H2" s="597"/>
      <c r="I2" s="597"/>
      <c r="J2" s="53"/>
      <c r="K2" s="53"/>
      <c r="L2" s="53"/>
      <c r="M2" s="53"/>
      <c r="N2" s="53"/>
      <c r="O2" s="53"/>
      <c r="P2" s="53"/>
      <c r="Q2" s="53"/>
      <c r="R2" s="248"/>
      <c r="S2" s="54"/>
      <c r="T2" s="54"/>
      <c r="U2" s="54"/>
      <c r="V2" s="54"/>
      <c r="W2" s="54"/>
      <c r="X2" s="54"/>
      <c r="Y2" s="54"/>
      <c r="Z2" s="54"/>
      <c r="AA2" s="54"/>
      <c r="AB2" s="54"/>
      <c r="AC2" s="54"/>
      <c r="AD2" s="54"/>
      <c r="AE2" s="54"/>
      <c r="AF2" s="54"/>
      <c r="AG2" s="54"/>
      <c r="AH2" s="54"/>
      <c r="AI2" s="54"/>
      <c r="AJ2" s="54"/>
      <c r="AK2" s="54"/>
      <c r="AL2" s="238"/>
      <c r="AM2" s="238"/>
      <c r="AN2" s="238"/>
      <c r="AO2" s="54"/>
      <c r="AP2" s="248"/>
      <c r="AQ2" s="53"/>
      <c r="AR2" s="54"/>
      <c r="AS2" s="238"/>
      <c r="AT2" s="54"/>
      <c r="AU2" s="54"/>
      <c r="AV2" s="54"/>
      <c r="BG2" s="54"/>
      <c r="BH2" s="238"/>
      <c r="BI2" s="238"/>
      <c r="BJ2" s="238"/>
      <c r="BK2" s="238"/>
      <c r="BL2" s="54"/>
      <c r="BM2" s="54"/>
      <c r="BN2" s="54"/>
      <c r="BO2" s="54"/>
      <c r="BP2" s="54"/>
    </row>
    <row r="3" spans="1:264" s="42" customFormat="1" ht="18.600000000000001" customHeight="1" thickBot="1" x14ac:dyDescent="0.3">
      <c r="A3" s="95"/>
      <c r="B3" s="95"/>
      <c r="C3" s="43"/>
      <c r="D3" s="43"/>
      <c r="E3" s="572" t="s">
        <v>36</v>
      </c>
      <c r="F3" s="573"/>
      <c r="G3" s="573"/>
      <c r="H3" s="573"/>
      <c r="I3" s="573"/>
      <c r="J3" s="573"/>
      <c r="K3" s="573"/>
      <c r="L3" s="573"/>
      <c r="M3" s="573"/>
      <c r="N3" s="573"/>
      <c r="O3" s="573"/>
      <c r="P3" s="573"/>
      <c r="Q3" s="573"/>
      <c r="R3" s="573"/>
      <c r="S3" s="573"/>
      <c r="T3" s="573"/>
      <c r="U3" s="573"/>
      <c r="V3" s="573"/>
      <c r="W3" s="573"/>
      <c r="X3" s="573"/>
      <c r="Y3" s="573"/>
      <c r="Z3" s="573"/>
      <c r="AA3" s="573"/>
      <c r="AB3" s="573"/>
      <c r="AC3" s="573"/>
      <c r="AD3" s="573"/>
      <c r="AE3" s="573"/>
      <c r="AF3" s="573"/>
      <c r="AG3" s="573"/>
      <c r="AH3" s="573"/>
      <c r="AI3" s="573"/>
      <c r="AJ3" s="573"/>
      <c r="AK3" s="573"/>
      <c r="AL3" s="573"/>
      <c r="AM3" s="573"/>
      <c r="AN3" s="573"/>
      <c r="AO3" s="573"/>
      <c r="AP3" s="573"/>
      <c r="AQ3" s="573"/>
      <c r="AR3" s="573"/>
      <c r="AS3" s="573"/>
      <c r="AT3" s="129"/>
      <c r="AU3" s="129"/>
      <c r="AV3" s="129"/>
      <c r="AW3" s="129"/>
      <c r="AX3" s="129"/>
      <c r="AY3" s="129"/>
      <c r="AZ3" s="549" t="s">
        <v>37</v>
      </c>
      <c r="BA3" s="550"/>
      <c r="BB3" s="550"/>
      <c r="BC3" s="551"/>
      <c r="BD3" s="551"/>
      <c r="BE3" s="551"/>
      <c r="BF3" s="551"/>
      <c r="BG3" s="550"/>
      <c r="BH3" s="550"/>
      <c r="BI3" s="550"/>
      <c r="BJ3" s="550"/>
      <c r="BK3" s="550"/>
      <c r="BL3" s="550"/>
      <c r="BM3" s="550"/>
      <c r="BN3" s="550"/>
      <c r="BO3" s="550"/>
      <c r="BP3" s="552"/>
    </row>
    <row r="4" spans="1:264" s="95" customFormat="1" ht="67.900000000000006" customHeight="1" thickBot="1" x14ac:dyDescent="0.4">
      <c r="A4" s="592" t="s">
        <v>38</v>
      </c>
      <c r="B4" s="593"/>
      <c r="C4" s="103" t="s">
        <v>100</v>
      </c>
      <c r="D4" s="103" t="s">
        <v>130</v>
      </c>
      <c r="E4" s="581" t="s">
        <v>129</v>
      </c>
      <c r="F4" s="583"/>
      <c r="G4" s="581" t="s">
        <v>200</v>
      </c>
      <c r="H4" s="583"/>
      <c r="I4" s="581" t="s">
        <v>39</v>
      </c>
      <c r="J4" s="582"/>
      <c r="K4" s="583"/>
      <c r="L4" s="581" t="s">
        <v>123</v>
      </c>
      <c r="M4" s="582"/>
      <c r="N4" s="583"/>
      <c r="O4" s="569" t="s">
        <v>3</v>
      </c>
      <c r="P4" s="570"/>
      <c r="Q4" s="571"/>
      <c r="R4" s="598" t="s">
        <v>10</v>
      </c>
      <c r="S4" s="599"/>
      <c r="T4" s="598" t="s">
        <v>126</v>
      </c>
      <c r="U4" s="599"/>
      <c r="V4" s="598" t="s">
        <v>124</v>
      </c>
      <c r="W4" s="599"/>
      <c r="X4" s="598" t="s">
        <v>125</v>
      </c>
      <c r="Y4" s="599"/>
      <c r="Z4" s="598" t="s">
        <v>15</v>
      </c>
      <c r="AA4" s="600"/>
      <c r="AB4" s="599"/>
      <c r="AC4" s="598" t="s">
        <v>16</v>
      </c>
      <c r="AD4" s="600"/>
      <c r="AE4" s="599"/>
      <c r="AF4" s="282" t="s">
        <v>142</v>
      </c>
      <c r="AG4" s="131" t="s">
        <v>178</v>
      </c>
      <c r="AH4" s="94" t="s">
        <v>198</v>
      </c>
      <c r="AI4" s="97" t="s">
        <v>199</v>
      </c>
      <c r="AJ4" s="601" t="s">
        <v>177</v>
      </c>
      <c r="AK4" s="566" t="s">
        <v>74</v>
      </c>
      <c r="AL4" s="284" t="s">
        <v>190</v>
      </c>
      <c r="AM4" s="284" t="s">
        <v>197</v>
      </c>
      <c r="AN4" s="284" t="s">
        <v>196</v>
      </c>
      <c r="AO4" s="284" t="s">
        <v>40</v>
      </c>
      <c r="AP4" s="259" t="s">
        <v>41</v>
      </c>
      <c r="AQ4" s="578" t="s">
        <v>17</v>
      </c>
      <c r="AR4" s="579"/>
      <c r="AS4" s="288" t="s">
        <v>155</v>
      </c>
      <c r="AT4" s="259" t="s">
        <v>20</v>
      </c>
      <c r="AU4" s="259" t="s">
        <v>21</v>
      </c>
      <c r="AV4" s="300" t="s">
        <v>42</v>
      </c>
      <c r="AW4" s="123" t="s">
        <v>192</v>
      </c>
      <c r="AX4" s="123" t="s">
        <v>193</v>
      </c>
      <c r="AY4" s="123" t="s">
        <v>194</v>
      </c>
      <c r="AZ4" s="125" t="s">
        <v>195</v>
      </c>
      <c r="BA4" s="124" t="s">
        <v>148</v>
      </c>
      <c r="BB4" s="124" t="s">
        <v>149</v>
      </c>
      <c r="BC4" s="574" t="s">
        <v>154</v>
      </c>
      <c r="BD4" s="575"/>
      <c r="BE4" s="576"/>
      <c r="BF4" s="577"/>
      <c r="BG4" s="547" t="s">
        <v>81</v>
      </c>
      <c r="BH4" s="547"/>
      <c r="BI4" s="547"/>
      <c r="BJ4" s="547"/>
      <c r="BK4" s="547"/>
      <c r="BL4" s="547"/>
      <c r="BM4" s="547"/>
      <c r="BN4" s="547"/>
      <c r="BO4" s="547"/>
      <c r="BP4" s="548"/>
      <c r="BQ4" s="428" t="s">
        <v>218</v>
      </c>
      <c r="BR4" s="607" t="s">
        <v>219</v>
      </c>
      <c r="BS4" s="608"/>
      <c r="BT4" s="608"/>
      <c r="BU4" s="609"/>
    </row>
    <row r="5" spans="1:264" s="95" customFormat="1" ht="58.15" customHeight="1" thickBot="1" x14ac:dyDescent="0.4">
      <c r="A5" s="104"/>
      <c r="B5" s="249"/>
      <c r="C5" s="105" t="s">
        <v>122</v>
      </c>
      <c r="D5" s="105" t="s">
        <v>122</v>
      </c>
      <c r="E5" s="555"/>
      <c r="F5" s="591"/>
      <c r="G5" s="555" t="s">
        <v>82</v>
      </c>
      <c r="H5" s="591"/>
      <c r="I5" s="555" t="s">
        <v>8</v>
      </c>
      <c r="J5" s="556"/>
      <c r="K5" s="279" t="s">
        <v>9</v>
      </c>
      <c r="L5" s="555" t="s">
        <v>201</v>
      </c>
      <c r="M5" s="556"/>
      <c r="N5" s="279" t="s">
        <v>9</v>
      </c>
      <c r="O5" s="555" t="s">
        <v>201</v>
      </c>
      <c r="P5" s="556"/>
      <c r="Q5" s="279" t="s">
        <v>9</v>
      </c>
      <c r="R5" s="564" t="s">
        <v>34</v>
      </c>
      <c r="S5" s="565"/>
      <c r="T5" s="564" t="s">
        <v>34</v>
      </c>
      <c r="U5" s="565"/>
      <c r="V5" s="564" t="s">
        <v>34</v>
      </c>
      <c r="W5" s="565"/>
      <c r="X5" s="564" t="s">
        <v>34</v>
      </c>
      <c r="Y5" s="565"/>
      <c r="Z5" s="564" t="s">
        <v>34</v>
      </c>
      <c r="AA5" s="590"/>
      <c r="AB5" s="279" t="s">
        <v>9</v>
      </c>
      <c r="AC5" s="564" t="s">
        <v>35</v>
      </c>
      <c r="AD5" s="590"/>
      <c r="AE5" s="279" t="s">
        <v>9</v>
      </c>
      <c r="AF5" s="280" t="s">
        <v>144</v>
      </c>
      <c r="AG5" s="280" t="s">
        <v>143</v>
      </c>
      <c r="AH5" s="291" t="s">
        <v>68</v>
      </c>
      <c r="AI5" s="293" t="s">
        <v>69</v>
      </c>
      <c r="AJ5" s="602"/>
      <c r="AK5" s="567"/>
      <c r="AL5" s="98" t="s">
        <v>119</v>
      </c>
      <c r="AM5" s="98" t="s">
        <v>119</v>
      </c>
      <c r="AN5" s="98" t="s">
        <v>119</v>
      </c>
      <c r="AO5" s="245"/>
      <c r="AP5" s="245"/>
      <c r="AQ5" s="259" t="s">
        <v>119</v>
      </c>
      <c r="AR5" s="285" t="s">
        <v>171</v>
      </c>
      <c r="AS5" s="99" t="s">
        <v>119</v>
      </c>
      <c r="AT5" s="561" t="s">
        <v>22</v>
      </c>
      <c r="AU5" s="561" t="s">
        <v>22</v>
      </c>
      <c r="AV5" s="605" t="s">
        <v>120</v>
      </c>
      <c r="AW5" s="295"/>
      <c r="AX5" s="295"/>
      <c r="AY5" s="295"/>
      <c r="AZ5" s="296"/>
      <c r="BA5" s="296"/>
      <c r="BB5" s="296"/>
      <c r="BC5" s="557"/>
      <c r="BD5" s="558"/>
      <c r="BE5" s="559"/>
      <c r="BF5" s="560"/>
      <c r="BG5" s="102" t="s">
        <v>189</v>
      </c>
      <c r="BH5" s="289" t="s">
        <v>188</v>
      </c>
      <c r="BI5" s="100" t="s">
        <v>187</v>
      </c>
      <c r="BJ5" s="100" t="s">
        <v>185</v>
      </c>
      <c r="BK5" s="100" t="s">
        <v>186</v>
      </c>
      <c r="BL5" s="101" t="s">
        <v>190</v>
      </c>
      <c r="BM5" s="100" t="s">
        <v>27</v>
      </c>
      <c r="BN5" s="102" t="s">
        <v>133</v>
      </c>
      <c r="BO5" s="102" t="s">
        <v>134</v>
      </c>
      <c r="BP5" s="102" t="s">
        <v>28</v>
      </c>
      <c r="BQ5" s="429" t="s">
        <v>220</v>
      </c>
      <c r="BR5" s="430" t="s">
        <v>221</v>
      </c>
      <c r="BS5" s="430"/>
      <c r="BT5" s="430"/>
      <c r="BU5" s="431"/>
      <c r="BV5" s="96"/>
      <c r="BW5" s="96"/>
      <c r="BX5" s="96"/>
      <c r="BY5" s="96"/>
      <c r="BZ5" s="96"/>
      <c r="CA5" s="96"/>
      <c r="CB5" s="96"/>
      <c r="CC5" s="96"/>
      <c r="CD5" s="96"/>
      <c r="CE5" s="96"/>
      <c r="CF5" s="96"/>
      <c r="CG5" s="96"/>
      <c r="CH5" s="96"/>
      <c r="CI5" s="96"/>
      <c r="CJ5" s="96"/>
      <c r="CK5" s="96"/>
      <c r="CL5" s="96"/>
      <c r="CM5" s="96"/>
      <c r="CN5" s="96"/>
      <c r="CO5" s="96"/>
      <c r="CP5" s="96"/>
      <c r="CQ5" s="96"/>
      <c r="CR5" s="96"/>
      <c r="CS5" s="96"/>
      <c r="CT5" s="96"/>
      <c r="CU5" s="96"/>
      <c r="CV5" s="96"/>
      <c r="CW5" s="96"/>
      <c r="CX5" s="96"/>
      <c r="CY5" s="96"/>
      <c r="CZ5" s="96"/>
      <c r="DA5" s="96"/>
      <c r="DB5" s="96"/>
      <c r="DC5" s="96"/>
      <c r="DD5" s="96"/>
      <c r="DE5" s="96"/>
      <c r="DF5" s="96"/>
      <c r="DG5" s="96"/>
      <c r="DH5" s="96"/>
      <c r="DI5" s="96"/>
      <c r="DJ5" s="96"/>
      <c r="DK5" s="96"/>
      <c r="DL5" s="96"/>
      <c r="DM5" s="96"/>
      <c r="DN5" s="96"/>
      <c r="DO5" s="96"/>
      <c r="DP5" s="96"/>
      <c r="DQ5" s="96"/>
      <c r="DR5" s="96"/>
      <c r="DS5" s="96"/>
      <c r="DT5" s="96"/>
      <c r="DU5" s="96"/>
      <c r="DV5" s="96"/>
      <c r="DW5" s="96"/>
      <c r="DX5" s="96"/>
      <c r="DY5" s="96"/>
      <c r="DZ5" s="96"/>
      <c r="EA5" s="96"/>
      <c r="EB5" s="96"/>
      <c r="EC5" s="96"/>
      <c r="ED5" s="96"/>
      <c r="EE5" s="96"/>
      <c r="EF5" s="96"/>
      <c r="EG5" s="96"/>
      <c r="EH5" s="96"/>
      <c r="EI5" s="96"/>
      <c r="EJ5" s="96"/>
      <c r="EK5" s="96"/>
      <c r="EL5" s="96"/>
      <c r="EM5" s="96"/>
      <c r="EN5" s="96"/>
      <c r="EO5" s="96"/>
      <c r="EP5" s="96"/>
      <c r="EQ5" s="96"/>
      <c r="ER5" s="96"/>
      <c r="ES5" s="96"/>
      <c r="ET5" s="96"/>
      <c r="EU5" s="96"/>
      <c r="EV5" s="96"/>
      <c r="EW5" s="96"/>
      <c r="EX5" s="96"/>
      <c r="EY5" s="96"/>
      <c r="EZ5" s="96"/>
      <c r="FA5" s="96"/>
      <c r="FB5" s="96"/>
      <c r="FC5" s="96"/>
      <c r="FD5" s="96"/>
      <c r="FE5" s="96"/>
      <c r="FF5" s="96"/>
      <c r="FG5" s="96"/>
      <c r="FH5" s="96"/>
      <c r="FI5" s="96"/>
      <c r="FJ5" s="96"/>
      <c r="FK5" s="96"/>
      <c r="FL5" s="96"/>
      <c r="FM5" s="96"/>
      <c r="FN5" s="96"/>
      <c r="FO5" s="96"/>
      <c r="FP5" s="96"/>
      <c r="FQ5" s="96"/>
      <c r="FR5" s="96"/>
      <c r="FS5" s="96"/>
      <c r="FT5" s="96"/>
      <c r="FU5" s="96"/>
      <c r="FV5" s="96"/>
      <c r="FW5" s="96"/>
      <c r="FX5" s="96"/>
      <c r="FY5" s="96"/>
      <c r="FZ5" s="96"/>
      <c r="GA5" s="96"/>
      <c r="GB5" s="96"/>
      <c r="GC5" s="96"/>
      <c r="GD5" s="96"/>
      <c r="GE5" s="96"/>
      <c r="GF5" s="96"/>
      <c r="GG5" s="96"/>
      <c r="GH5" s="96"/>
      <c r="GI5" s="96"/>
      <c r="GJ5" s="96"/>
      <c r="GK5" s="96"/>
      <c r="GL5" s="96"/>
      <c r="GM5" s="96"/>
      <c r="GN5" s="96"/>
      <c r="GO5" s="96"/>
      <c r="GP5" s="96"/>
      <c r="GQ5" s="96"/>
      <c r="GR5" s="96"/>
      <c r="GS5" s="96"/>
      <c r="GT5" s="96"/>
      <c r="GU5" s="96"/>
      <c r="GV5" s="96"/>
      <c r="GW5" s="96"/>
      <c r="GX5" s="96"/>
      <c r="GY5" s="96"/>
      <c r="GZ5" s="96"/>
      <c r="HA5" s="96"/>
      <c r="HB5" s="96"/>
      <c r="HC5" s="96"/>
      <c r="HD5" s="96"/>
      <c r="HE5" s="96"/>
      <c r="HF5" s="96"/>
      <c r="HG5" s="96"/>
      <c r="HH5" s="96"/>
      <c r="HI5" s="96"/>
      <c r="HJ5" s="96"/>
      <c r="HK5" s="96"/>
      <c r="HL5" s="96"/>
      <c r="HM5" s="96"/>
      <c r="HN5" s="96"/>
      <c r="HO5" s="96"/>
      <c r="HP5" s="96"/>
      <c r="HQ5" s="96"/>
      <c r="HR5" s="96"/>
      <c r="HS5" s="96"/>
      <c r="HT5" s="96"/>
      <c r="HU5" s="96"/>
      <c r="HV5" s="96"/>
      <c r="HW5" s="96"/>
      <c r="HX5" s="96"/>
      <c r="HY5" s="96"/>
      <c r="HZ5" s="96"/>
      <c r="IA5" s="96"/>
      <c r="IB5" s="96"/>
      <c r="IC5" s="96"/>
      <c r="ID5" s="96"/>
      <c r="IE5" s="96"/>
      <c r="IF5" s="96"/>
      <c r="IG5" s="96"/>
      <c r="IH5" s="96"/>
      <c r="II5" s="96"/>
      <c r="IJ5" s="96"/>
      <c r="IK5" s="96"/>
      <c r="IL5" s="96"/>
      <c r="IM5" s="96"/>
      <c r="IN5" s="96"/>
      <c r="IO5" s="96"/>
      <c r="IP5" s="96"/>
      <c r="IQ5" s="96"/>
      <c r="IR5" s="96"/>
      <c r="IS5" s="96"/>
      <c r="IT5" s="96"/>
      <c r="IU5" s="96"/>
      <c r="IV5" s="96"/>
      <c r="IW5" s="96"/>
      <c r="IX5" s="96"/>
      <c r="IY5" s="96"/>
      <c r="IZ5" s="96"/>
      <c r="JA5" s="96"/>
      <c r="JB5" s="96"/>
      <c r="JC5" s="96"/>
      <c r="JD5" s="96"/>
    </row>
    <row r="6" spans="1:264" s="95" customFormat="1" ht="31.9" customHeight="1" thickBot="1" x14ac:dyDescent="0.3">
      <c r="A6" s="106"/>
      <c r="B6" s="250"/>
      <c r="C6" s="107" t="s">
        <v>5</v>
      </c>
      <c r="D6" s="107"/>
      <c r="E6" s="278" t="s">
        <v>43</v>
      </c>
      <c r="F6" s="279" t="s">
        <v>44</v>
      </c>
      <c r="G6" s="278" t="s">
        <v>43</v>
      </c>
      <c r="H6" s="279" t="s">
        <v>44</v>
      </c>
      <c r="I6" s="93" t="s">
        <v>45</v>
      </c>
      <c r="J6" s="286" t="s">
        <v>46</v>
      </c>
      <c r="K6" s="119" t="s">
        <v>67</v>
      </c>
      <c r="L6" s="278" t="s">
        <v>43</v>
      </c>
      <c r="M6" s="283" t="s">
        <v>44</v>
      </c>
      <c r="N6" s="119" t="s">
        <v>67</v>
      </c>
      <c r="O6" s="278" t="s">
        <v>43</v>
      </c>
      <c r="P6" s="283" t="s">
        <v>44</v>
      </c>
      <c r="Q6" s="119" t="s">
        <v>67</v>
      </c>
      <c r="R6" s="280" t="s">
        <v>43</v>
      </c>
      <c r="S6" s="287" t="s">
        <v>44</v>
      </c>
      <c r="T6" s="280" t="s">
        <v>43</v>
      </c>
      <c r="U6" s="287" t="s">
        <v>44</v>
      </c>
      <c r="V6" s="280" t="s">
        <v>43</v>
      </c>
      <c r="W6" s="287" t="s">
        <v>44</v>
      </c>
      <c r="X6" s="280" t="s">
        <v>43</v>
      </c>
      <c r="Y6" s="287" t="s">
        <v>44</v>
      </c>
      <c r="Z6" s="280" t="s">
        <v>43</v>
      </c>
      <c r="AA6" s="281" t="s">
        <v>44</v>
      </c>
      <c r="AB6" s="119" t="s">
        <v>67</v>
      </c>
      <c r="AC6" s="120" t="s">
        <v>43</v>
      </c>
      <c r="AD6" s="121" t="s">
        <v>44</v>
      </c>
      <c r="AE6" s="119" t="s">
        <v>67</v>
      </c>
      <c r="AF6" s="280" t="s">
        <v>44</v>
      </c>
      <c r="AG6" s="280" t="s">
        <v>44</v>
      </c>
      <c r="AH6" s="292" t="s">
        <v>176</v>
      </c>
      <c r="AI6" s="292" t="s">
        <v>176</v>
      </c>
      <c r="AJ6" s="122" t="s">
        <v>70</v>
      </c>
      <c r="AK6" s="120" t="s">
        <v>70</v>
      </c>
      <c r="AL6" s="98" t="s">
        <v>191</v>
      </c>
      <c r="AM6" s="98" t="s">
        <v>8</v>
      </c>
      <c r="AN6" s="98" t="s">
        <v>212</v>
      </c>
      <c r="AO6" s="98" t="s">
        <v>8</v>
      </c>
      <c r="AP6" s="98" t="s">
        <v>32</v>
      </c>
      <c r="AQ6" s="260" t="s">
        <v>8</v>
      </c>
      <c r="AR6" s="258" t="s">
        <v>8</v>
      </c>
      <c r="AS6" s="98" t="s">
        <v>9</v>
      </c>
      <c r="AT6" s="561"/>
      <c r="AU6" s="561"/>
      <c r="AV6" s="606"/>
      <c r="AW6" s="294" t="s">
        <v>71</v>
      </c>
      <c r="AX6" s="294" t="s">
        <v>71</v>
      </c>
      <c r="AY6" s="294" t="s">
        <v>71</v>
      </c>
      <c r="AZ6" s="297" t="s">
        <v>71</v>
      </c>
      <c r="BA6" s="297" t="s">
        <v>127</v>
      </c>
      <c r="BB6" s="297" t="s">
        <v>128</v>
      </c>
      <c r="BC6" s="125" t="s">
        <v>169</v>
      </c>
      <c r="BD6" s="125" t="s">
        <v>128</v>
      </c>
      <c r="BE6" s="125" t="s">
        <v>153</v>
      </c>
      <c r="BF6" s="125" t="s">
        <v>129</v>
      </c>
      <c r="BG6" s="126" t="s">
        <v>121</v>
      </c>
      <c r="BH6" s="126" t="s">
        <v>121</v>
      </c>
      <c r="BI6" s="126" t="s">
        <v>121</v>
      </c>
      <c r="BJ6" s="126" t="s">
        <v>121</v>
      </c>
      <c r="BK6" s="126" t="s">
        <v>121</v>
      </c>
      <c r="BL6" s="125" t="s">
        <v>191</v>
      </c>
      <c r="BM6" s="124" t="s">
        <v>212</v>
      </c>
      <c r="BN6" s="126" t="s">
        <v>71</v>
      </c>
      <c r="BO6" s="126" t="s">
        <v>132</v>
      </c>
      <c r="BP6" s="126" t="s">
        <v>9</v>
      </c>
      <c r="BQ6" s="432"/>
      <c r="BR6" s="433" t="s">
        <v>222</v>
      </c>
      <c r="BS6" s="433"/>
      <c r="BT6" s="433" t="s">
        <v>223</v>
      </c>
      <c r="BU6" s="433" t="s">
        <v>224</v>
      </c>
    </row>
    <row r="7" spans="1:264" s="51" customFormat="1" ht="33.75" customHeight="1" thickBot="1" x14ac:dyDescent="0.3">
      <c r="A7" s="586" t="s">
        <v>174</v>
      </c>
      <c r="B7" s="128" t="s">
        <v>83</v>
      </c>
      <c r="C7" s="158">
        <v>35</v>
      </c>
      <c r="D7" s="159"/>
      <c r="E7" s="553"/>
      <c r="F7" s="553"/>
      <c r="G7" s="233"/>
      <c r="H7" s="233"/>
      <c r="I7" s="553">
        <v>300</v>
      </c>
      <c r="J7" s="553">
        <v>35</v>
      </c>
      <c r="K7" s="580">
        <v>0.89</v>
      </c>
      <c r="L7" s="553">
        <v>380</v>
      </c>
      <c r="M7" s="553">
        <v>25</v>
      </c>
      <c r="N7" s="580">
        <v>0.93</v>
      </c>
      <c r="O7" s="553"/>
      <c r="P7" s="553">
        <v>125</v>
      </c>
      <c r="Q7" s="553"/>
      <c r="R7" s="553"/>
      <c r="S7" s="553"/>
      <c r="T7" s="553"/>
      <c r="U7" s="553"/>
      <c r="V7" s="553"/>
      <c r="W7" s="553"/>
      <c r="X7" s="553"/>
      <c r="Y7" s="553"/>
      <c r="Z7" s="553"/>
      <c r="AA7" s="553"/>
      <c r="AB7" s="553"/>
      <c r="AC7" s="553"/>
      <c r="AD7" s="553"/>
      <c r="AE7" s="553"/>
      <c r="AF7" s="233"/>
      <c r="AG7" s="233"/>
      <c r="AH7" s="568"/>
      <c r="AI7" s="553"/>
      <c r="AJ7" s="553"/>
      <c r="AK7" s="584"/>
      <c r="AL7" s="562"/>
      <c r="AM7" s="276"/>
      <c r="AN7" s="276"/>
      <c r="AO7" s="233"/>
      <c r="AP7" s="553"/>
      <c r="AQ7" s="553"/>
      <c r="AR7" s="553"/>
      <c r="AS7" s="562"/>
      <c r="AT7" s="553"/>
      <c r="AU7" s="553"/>
      <c r="AV7" s="553"/>
      <c r="AW7" s="553"/>
      <c r="AX7" s="553"/>
      <c r="AY7" s="553"/>
      <c r="AZ7" s="553"/>
      <c r="BA7" s="553"/>
      <c r="BB7" s="553"/>
      <c r="BC7" s="553"/>
      <c r="BD7" s="553"/>
      <c r="BE7" s="553"/>
      <c r="BF7" s="553"/>
      <c r="BG7" s="603"/>
      <c r="BH7" s="276"/>
      <c r="BI7" s="276"/>
      <c r="BJ7" s="276"/>
      <c r="BK7" s="276"/>
      <c r="BL7" s="553"/>
      <c r="BM7" s="553"/>
      <c r="BN7" s="553"/>
      <c r="BO7" s="553"/>
      <c r="BP7" s="553"/>
      <c r="BQ7" s="553"/>
      <c r="BR7" s="610"/>
      <c r="BS7" s="610"/>
      <c r="BT7" s="610"/>
      <c r="BU7" s="610"/>
    </row>
    <row r="8" spans="1:264" s="51" customFormat="1" ht="33.75" customHeight="1" thickBot="1" x14ac:dyDescent="0.3">
      <c r="A8" s="587"/>
      <c r="B8" s="128" t="s">
        <v>84</v>
      </c>
      <c r="C8" s="158"/>
      <c r="D8" s="160"/>
      <c r="E8" s="554"/>
      <c r="F8" s="554"/>
      <c r="G8" s="234"/>
      <c r="H8" s="234"/>
      <c r="I8" s="554"/>
      <c r="J8" s="554"/>
      <c r="K8" s="554"/>
      <c r="L8" s="554"/>
      <c r="M8" s="554"/>
      <c r="N8" s="554"/>
      <c r="O8" s="554"/>
      <c r="P8" s="554"/>
      <c r="Q8" s="554"/>
      <c r="R8" s="554"/>
      <c r="S8" s="554"/>
      <c r="T8" s="554"/>
      <c r="U8" s="554"/>
      <c r="V8" s="554"/>
      <c r="W8" s="554"/>
      <c r="X8" s="554"/>
      <c r="Y8" s="554"/>
      <c r="Z8" s="554"/>
      <c r="AA8" s="554"/>
      <c r="AB8" s="554"/>
      <c r="AC8" s="554"/>
      <c r="AD8" s="554"/>
      <c r="AE8" s="554"/>
      <c r="AF8" s="234"/>
      <c r="AG8" s="234"/>
      <c r="AH8" s="554"/>
      <c r="AI8" s="554"/>
      <c r="AJ8" s="554"/>
      <c r="AK8" s="585"/>
      <c r="AL8" s="563"/>
      <c r="AM8" s="277"/>
      <c r="AN8" s="277"/>
      <c r="AO8" s="234"/>
      <c r="AP8" s="554"/>
      <c r="AQ8" s="554"/>
      <c r="AR8" s="554"/>
      <c r="AS8" s="563"/>
      <c r="AT8" s="554"/>
      <c r="AU8" s="554"/>
      <c r="AV8" s="554"/>
      <c r="AW8" s="554"/>
      <c r="AX8" s="554"/>
      <c r="AY8" s="554"/>
      <c r="AZ8" s="554"/>
      <c r="BA8" s="554"/>
      <c r="BB8" s="554"/>
      <c r="BC8" s="554"/>
      <c r="BD8" s="554"/>
      <c r="BE8" s="554"/>
      <c r="BF8" s="554"/>
      <c r="BG8" s="604"/>
      <c r="BH8" s="277"/>
      <c r="BI8" s="277"/>
      <c r="BJ8" s="277"/>
      <c r="BK8" s="277"/>
      <c r="BL8" s="554"/>
      <c r="BM8" s="554"/>
      <c r="BN8" s="554"/>
      <c r="BO8" s="554"/>
      <c r="BP8" s="554"/>
      <c r="BQ8" s="554"/>
      <c r="BR8" s="611"/>
      <c r="BS8" s="611"/>
      <c r="BT8" s="611"/>
      <c r="BU8" s="611"/>
    </row>
    <row r="9" spans="1:264" s="42" customFormat="1" ht="24.95" customHeight="1" x14ac:dyDescent="0.25">
      <c r="A9" s="226" t="s">
        <v>48</v>
      </c>
      <c r="B9" s="225">
        <v>1</v>
      </c>
      <c r="C9" s="161">
        <v>14</v>
      </c>
      <c r="D9" s="161"/>
      <c r="E9" s="164"/>
      <c r="F9" s="164"/>
      <c r="G9" s="290"/>
      <c r="H9" s="290"/>
      <c r="I9" s="466" t="s">
        <v>213</v>
      </c>
      <c r="J9" s="466" t="s">
        <v>213</v>
      </c>
      <c r="K9" s="427" t="s">
        <v>213</v>
      </c>
      <c r="L9" s="290"/>
      <c r="M9" s="290"/>
      <c r="N9" s="427" t="s">
        <v>213</v>
      </c>
      <c r="O9" s="290"/>
      <c r="P9" s="290"/>
      <c r="Q9" s="427" t="s">
        <v>213</v>
      </c>
      <c r="R9" s="290"/>
      <c r="S9" s="290"/>
      <c r="T9" s="162"/>
      <c r="U9" s="162"/>
      <c r="V9" s="162"/>
      <c r="W9" s="162"/>
      <c r="X9" s="162"/>
      <c r="Y9" s="162"/>
      <c r="Z9" s="314"/>
      <c r="AA9" s="314"/>
      <c r="AB9" s="313"/>
      <c r="AC9" s="162"/>
      <c r="AD9" s="162"/>
      <c r="AE9" s="183" t="s">
        <v>213</v>
      </c>
      <c r="AF9" s="161"/>
      <c r="AG9" s="161"/>
      <c r="AH9" s="127"/>
      <c r="AI9" s="161"/>
      <c r="AJ9" s="161"/>
      <c r="AK9" s="161"/>
      <c r="AL9" s="317"/>
      <c r="AM9" s="239"/>
      <c r="AN9" s="239"/>
      <c r="AO9" s="161"/>
      <c r="AP9" s="320"/>
      <c r="AQ9" s="127" t="s">
        <v>213</v>
      </c>
      <c r="AR9" s="127" t="s">
        <v>213</v>
      </c>
      <c r="AS9" s="162"/>
      <c r="AT9" s="164"/>
      <c r="AU9" s="165"/>
      <c r="AV9" s="161"/>
      <c r="AW9" s="467"/>
      <c r="AX9" s="461"/>
      <c r="AY9" s="461"/>
      <c r="AZ9" s="461"/>
      <c r="BA9" s="461"/>
      <c r="BB9" s="461"/>
      <c r="BC9" s="325"/>
      <c r="BD9" s="325"/>
      <c r="BE9" s="325"/>
      <c r="BF9" s="325"/>
      <c r="BG9" s="161"/>
      <c r="BH9" s="239"/>
      <c r="BI9" s="239"/>
      <c r="BJ9" s="239"/>
      <c r="BK9" s="239"/>
      <c r="BL9" s="162"/>
      <c r="BM9" s="163"/>
      <c r="BN9" s="161"/>
      <c r="BO9" s="161"/>
      <c r="BP9" s="301"/>
      <c r="BQ9" s="434"/>
      <c r="BR9" s="435"/>
      <c r="BS9" s="436"/>
      <c r="BT9" s="436" t="s">
        <v>213</v>
      </c>
      <c r="BU9" s="437" t="s">
        <v>213</v>
      </c>
    </row>
    <row r="10" spans="1:264" s="42" customFormat="1" ht="24.95" customHeight="1" x14ac:dyDescent="0.25">
      <c r="A10" s="226" t="s">
        <v>49</v>
      </c>
      <c r="B10" s="227">
        <v>2</v>
      </c>
      <c r="C10" s="167">
        <v>16</v>
      </c>
      <c r="D10" s="167"/>
      <c r="E10" s="164"/>
      <c r="F10" s="164"/>
      <c r="G10" s="290"/>
      <c r="H10" s="290"/>
      <c r="I10" s="466" t="s">
        <v>213</v>
      </c>
      <c r="J10" s="466" t="s">
        <v>213</v>
      </c>
      <c r="K10" s="427" t="s">
        <v>213</v>
      </c>
      <c r="L10" s="290"/>
      <c r="M10" s="290"/>
      <c r="N10" s="427" t="s">
        <v>213</v>
      </c>
      <c r="O10" s="290"/>
      <c r="P10" s="290"/>
      <c r="Q10" s="427" t="s">
        <v>213</v>
      </c>
      <c r="R10" s="290"/>
      <c r="S10" s="290"/>
      <c r="T10" s="162"/>
      <c r="U10" s="162"/>
      <c r="V10" s="162"/>
      <c r="W10" s="162"/>
      <c r="X10" s="162"/>
      <c r="Y10" s="162"/>
      <c r="Z10" s="314"/>
      <c r="AA10" s="314"/>
      <c r="AB10" s="313"/>
      <c r="AC10" s="162"/>
      <c r="AD10" s="162"/>
      <c r="AE10" s="183" t="s">
        <v>213</v>
      </c>
      <c r="AF10" s="161"/>
      <c r="AG10" s="161"/>
      <c r="AH10" s="127"/>
      <c r="AI10" s="161"/>
      <c r="AJ10" s="161"/>
      <c r="AK10" s="161"/>
      <c r="AL10" s="318"/>
      <c r="AM10" s="240"/>
      <c r="AN10" s="240"/>
      <c r="AO10" s="167"/>
      <c r="AP10" s="321"/>
      <c r="AQ10" s="462" t="s">
        <v>213</v>
      </c>
      <c r="AR10" s="462" t="s">
        <v>213</v>
      </c>
      <c r="AS10" s="323"/>
      <c r="AT10" s="169"/>
      <c r="AU10" s="170"/>
      <c r="AV10" s="167"/>
      <c r="AW10" s="529"/>
      <c r="AX10" s="463"/>
      <c r="AY10" s="463"/>
      <c r="AZ10" s="463"/>
      <c r="BA10" s="463"/>
      <c r="BB10" s="463"/>
      <c r="BC10" s="326"/>
      <c r="BD10" s="326"/>
      <c r="BE10" s="326"/>
      <c r="BF10" s="326"/>
      <c r="BG10" s="167"/>
      <c r="BH10" s="240"/>
      <c r="BI10" s="240"/>
      <c r="BJ10" s="240"/>
      <c r="BK10" s="240"/>
      <c r="BL10" s="323"/>
      <c r="BM10" s="168"/>
      <c r="BN10" s="167"/>
      <c r="BO10" s="167"/>
      <c r="BP10" s="195"/>
      <c r="BQ10" s="438"/>
      <c r="BR10" s="435"/>
      <c r="BS10" s="436"/>
      <c r="BT10" s="436"/>
      <c r="BU10" s="437" t="s">
        <v>213</v>
      </c>
    </row>
    <row r="11" spans="1:264" s="42" customFormat="1" ht="24.95" customHeight="1" x14ac:dyDescent="0.25">
      <c r="A11" s="224" t="s">
        <v>50</v>
      </c>
      <c r="B11" s="227">
        <v>3</v>
      </c>
      <c r="C11" s="167">
        <v>13</v>
      </c>
      <c r="D11" s="167"/>
      <c r="E11" s="164">
        <v>7.57</v>
      </c>
      <c r="F11" s="164">
        <v>7.32</v>
      </c>
      <c r="G11" s="290">
        <v>1375</v>
      </c>
      <c r="H11" s="290">
        <v>1343</v>
      </c>
      <c r="I11" s="290">
        <v>235.99999999999983</v>
      </c>
      <c r="J11" s="290">
        <v>30.499999999999972</v>
      </c>
      <c r="K11" s="427">
        <v>87.076271186440678</v>
      </c>
      <c r="L11" s="290">
        <v>302.56410256410231</v>
      </c>
      <c r="M11" s="290">
        <v>30.499999999999968</v>
      </c>
      <c r="N11" s="427">
        <v>89.919491525423723</v>
      </c>
      <c r="O11" s="290">
        <v>605.12820512820463</v>
      </c>
      <c r="P11" s="290">
        <v>82.43243243243235</v>
      </c>
      <c r="Q11" s="427">
        <v>86.37769125057261</v>
      </c>
      <c r="R11" s="290"/>
      <c r="S11" s="290"/>
      <c r="T11" s="162"/>
      <c r="U11" s="162"/>
      <c r="V11" s="162"/>
      <c r="W11" s="162"/>
      <c r="X11" s="162"/>
      <c r="Y11" s="162"/>
      <c r="Z11" s="314"/>
      <c r="AA11" s="314"/>
      <c r="AB11" s="313"/>
      <c r="AC11" s="162"/>
      <c r="AD11" s="162"/>
      <c r="AE11" s="183" t="s">
        <v>213</v>
      </c>
      <c r="AF11" s="161"/>
      <c r="AG11" s="161"/>
      <c r="AH11" s="127" t="s">
        <v>214</v>
      </c>
      <c r="AI11" s="161" t="s">
        <v>215</v>
      </c>
      <c r="AJ11" s="161" t="s">
        <v>216</v>
      </c>
      <c r="AK11" s="161" t="s">
        <v>216</v>
      </c>
      <c r="AL11" s="318"/>
      <c r="AM11" s="240"/>
      <c r="AN11" s="240"/>
      <c r="AO11" s="167"/>
      <c r="AP11" s="321"/>
      <c r="AQ11" s="462">
        <v>209.99999999999989</v>
      </c>
      <c r="AR11" s="462">
        <v>158.00000000000006</v>
      </c>
      <c r="AS11" s="323"/>
      <c r="AT11" s="169"/>
      <c r="AU11" s="170"/>
      <c r="AV11" s="167"/>
      <c r="AW11" s="529"/>
      <c r="AX11" s="463"/>
      <c r="AY11" s="463"/>
      <c r="AZ11" s="463"/>
      <c r="BA11" s="463"/>
      <c r="BB11" s="463"/>
      <c r="BC11" s="326"/>
      <c r="BD11" s="326"/>
      <c r="BE11" s="326"/>
      <c r="BF11" s="326"/>
      <c r="BG11" s="167"/>
      <c r="BH11" s="240"/>
      <c r="BI11" s="240"/>
      <c r="BJ11" s="240"/>
      <c r="BK11" s="240"/>
      <c r="BL11" s="323"/>
      <c r="BM11" s="168"/>
      <c r="BN11" s="167"/>
      <c r="BO11" s="167"/>
      <c r="BP11" s="195"/>
      <c r="BQ11" s="438"/>
      <c r="BR11" s="435"/>
      <c r="BS11" s="436"/>
      <c r="BT11" s="436" t="s">
        <v>213</v>
      </c>
      <c r="BU11" s="437" t="s">
        <v>213</v>
      </c>
    </row>
    <row r="12" spans="1:264" s="42" customFormat="1" ht="24.95" customHeight="1" x14ac:dyDescent="0.25">
      <c r="A12" s="226" t="s">
        <v>51</v>
      </c>
      <c r="B12" s="227">
        <v>4</v>
      </c>
      <c r="C12" s="167">
        <v>20</v>
      </c>
      <c r="D12" s="167"/>
      <c r="E12" s="164"/>
      <c r="F12" s="164"/>
      <c r="G12" s="290"/>
      <c r="H12" s="290"/>
      <c r="I12" s="290" t="s">
        <v>213</v>
      </c>
      <c r="J12" s="290" t="s">
        <v>213</v>
      </c>
      <c r="K12" s="427" t="s">
        <v>213</v>
      </c>
      <c r="L12" s="290"/>
      <c r="M12" s="290"/>
      <c r="N12" s="427" t="s">
        <v>213</v>
      </c>
      <c r="O12" s="290"/>
      <c r="P12" s="290"/>
      <c r="Q12" s="427" t="s">
        <v>213</v>
      </c>
      <c r="R12" s="290"/>
      <c r="S12" s="290"/>
      <c r="T12" s="162"/>
      <c r="U12" s="162"/>
      <c r="V12" s="162"/>
      <c r="W12" s="162"/>
      <c r="X12" s="162"/>
      <c r="Y12" s="162"/>
      <c r="Z12" s="314"/>
      <c r="AA12" s="314"/>
      <c r="AB12" s="313"/>
      <c r="AC12" s="162"/>
      <c r="AD12" s="162"/>
      <c r="AE12" s="183" t="s">
        <v>213</v>
      </c>
      <c r="AF12" s="161"/>
      <c r="AG12" s="161"/>
      <c r="AH12" s="127"/>
      <c r="AI12" s="161"/>
      <c r="AJ12" s="161"/>
      <c r="AK12" s="161"/>
      <c r="AL12" s="318"/>
      <c r="AM12" s="240"/>
      <c r="AN12" s="240"/>
      <c r="AO12" s="167"/>
      <c r="AP12" s="321"/>
      <c r="AQ12" s="462" t="s">
        <v>213</v>
      </c>
      <c r="AR12" s="462" t="s">
        <v>213</v>
      </c>
      <c r="AS12" s="323"/>
      <c r="AT12" s="169"/>
      <c r="AU12" s="170"/>
      <c r="AV12" s="167"/>
      <c r="AW12" s="529"/>
      <c r="AX12" s="463"/>
      <c r="AY12" s="463"/>
      <c r="AZ12" s="463"/>
      <c r="BA12" s="463"/>
      <c r="BB12" s="463"/>
      <c r="BC12" s="326"/>
      <c r="BD12" s="326"/>
      <c r="BE12" s="326"/>
      <c r="BF12" s="326"/>
      <c r="BG12" s="167"/>
      <c r="BH12" s="240"/>
      <c r="BI12" s="240"/>
      <c r="BJ12" s="240"/>
      <c r="BK12" s="240"/>
      <c r="BL12" s="323"/>
      <c r="BM12" s="168"/>
      <c r="BN12" s="167"/>
      <c r="BO12" s="167"/>
      <c r="BP12" s="195"/>
      <c r="BQ12" s="438"/>
      <c r="BR12" s="435"/>
      <c r="BS12" s="436"/>
      <c r="BT12" s="436" t="s">
        <v>213</v>
      </c>
      <c r="BU12" s="437" t="s">
        <v>213</v>
      </c>
    </row>
    <row r="13" spans="1:264" s="42" customFormat="1" ht="24.95" customHeight="1" x14ac:dyDescent="0.25">
      <c r="A13" s="226" t="s">
        <v>52</v>
      </c>
      <c r="B13" s="227">
        <v>5</v>
      </c>
      <c r="C13" s="167">
        <v>22</v>
      </c>
      <c r="D13" s="167"/>
      <c r="E13" s="164"/>
      <c r="F13" s="164"/>
      <c r="G13" s="290"/>
      <c r="H13" s="290"/>
      <c r="I13" s="290" t="s">
        <v>213</v>
      </c>
      <c r="J13" s="290" t="s">
        <v>213</v>
      </c>
      <c r="K13" s="427" t="s">
        <v>213</v>
      </c>
      <c r="L13" s="290"/>
      <c r="M13" s="290"/>
      <c r="N13" s="427" t="s">
        <v>213</v>
      </c>
      <c r="O13" s="290"/>
      <c r="P13" s="290"/>
      <c r="Q13" s="427" t="s">
        <v>213</v>
      </c>
      <c r="R13" s="290"/>
      <c r="S13" s="290"/>
      <c r="T13" s="162"/>
      <c r="U13" s="162"/>
      <c r="V13" s="162"/>
      <c r="W13" s="162"/>
      <c r="X13" s="162"/>
      <c r="Y13" s="162"/>
      <c r="Z13" s="314"/>
      <c r="AA13" s="314"/>
      <c r="AB13" s="313"/>
      <c r="AC13" s="162"/>
      <c r="AD13" s="162"/>
      <c r="AE13" s="183" t="s">
        <v>213</v>
      </c>
      <c r="AF13" s="161"/>
      <c r="AG13" s="161"/>
      <c r="AH13" s="127"/>
      <c r="AI13" s="161"/>
      <c r="AJ13" s="161"/>
      <c r="AK13" s="161"/>
      <c r="AL13" s="318"/>
      <c r="AM13" s="240"/>
      <c r="AN13" s="240"/>
      <c r="AO13" s="167"/>
      <c r="AP13" s="321"/>
      <c r="AQ13" s="462" t="s">
        <v>213</v>
      </c>
      <c r="AR13" s="462" t="s">
        <v>213</v>
      </c>
      <c r="AS13" s="323"/>
      <c r="AT13" s="169"/>
      <c r="AU13" s="170"/>
      <c r="AV13" s="167"/>
      <c r="AW13" s="529"/>
      <c r="AX13" s="463"/>
      <c r="AY13" s="463"/>
      <c r="AZ13" s="463"/>
      <c r="BA13" s="463"/>
      <c r="BB13" s="463"/>
      <c r="BC13" s="326"/>
      <c r="BD13" s="326"/>
      <c r="BE13" s="326"/>
      <c r="BF13" s="326"/>
      <c r="BG13" s="167"/>
      <c r="BH13" s="240"/>
      <c r="BI13" s="240"/>
      <c r="BJ13" s="240"/>
      <c r="BK13" s="240"/>
      <c r="BL13" s="323"/>
      <c r="BM13" s="168"/>
      <c r="BN13" s="167"/>
      <c r="BO13" s="167"/>
      <c r="BP13" s="195"/>
      <c r="BQ13" s="438"/>
      <c r="BR13" s="435"/>
      <c r="BS13" s="436"/>
      <c r="BT13" s="436" t="s">
        <v>213</v>
      </c>
      <c r="BU13" s="437" t="s">
        <v>213</v>
      </c>
    </row>
    <row r="14" spans="1:264" s="42" customFormat="1" ht="24.95" customHeight="1" x14ac:dyDescent="0.25">
      <c r="A14" s="226" t="s">
        <v>53</v>
      </c>
      <c r="B14" s="227">
        <v>6</v>
      </c>
      <c r="C14" s="167">
        <v>15</v>
      </c>
      <c r="D14" s="167"/>
      <c r="E14" s="164"/>
      <c r="F14" s="164"/>
      <c r="G14" s="290"/>
      <c r="H14" s="290"/>
      <c r="I14" s="290" t="s">
        <v>213</v>
      </c>
      <c r="J14" s="290" t="s">
        <v>213</v>
      </c>
      <c r="K14" s="427" t="s">
        <v>213</v>
      </c>
      <c r="L14" s="290"/>
      <c r="M14" s="290"/>
      <c r="N14" s="427" t="s">
        <v>213</v>
      </c>
      <c r="O14" s="290"/>
      <c r="P14" s="290"/>
      <c r="Q14" s="427" t="s">
        <v>213</v>
      </c>
      <c r="R14" s="290"/>
      <c r="S14" s="290"/>
      <c r="T14" s="162"/>
      <c r="U14" s="162"/>
      <c r="V14" s="162"/>
      <c r="W14" s="162"/>
      <c r="X14" s="162"/>
      <c r="Y14" s="162"/>
      <c r="Z14" s="314"/>
      <c r="AA14" s="314"/>
      <c r="AB14" s="313"/>
      <c r="AC14" s="162"/>
      <c r="AD14" s="162"/>
      <c r="AE14" s="183" t="s">
        <v>213</v>
      </c>
      <c r="AF14" s="161"/>
      <c r="AG14" s="161"/>
      <c r="AH14" s="127"/>
      <c r="AI14" s="161"/>
      <c r="AJ14" s="161"/>
      <c r="AK14" s="161"/>
      <c r="AL14" s="318"/>
      <c r="AM14" s="240"/>
      <c r="AN14" s="240"/>
      <c r="AO14" s="167"/>
      <c r="AP14" s="321"/>
      <c r="AQ14" s="462" t="s">
        <v>213</v>
      </c>
      <c r="AR14" s="462" t="s">
        <v>213</v>
      </c>
      <c r="AS14" s="323"/>
      <c r="AT14" s="169"/>
      <c r="AU14" s="170"/>
      <c r="AV14" s="167"/>
      <c r="AW14" s="462"/>
      <c r="AX14" s="462"/>
      <c r="AY14" s="462"/>
      <c r="AZ14" s="463"/>
      <c r="BA14" s="463"/>
      <c r="BB14" s="463"/>
      <c r="BC14" s="326"/>
      <c r="BD14" s="326"/>
      <c r="BE14" s="326"/>
      <c r="BF14" s="326"/>
      <c r="BG14" s="167"/>
      <c r="BH14" s="240"/>
      <c r="BI14" s="240"/>
      <c r="BJ14" s="240"/>
      <c r="BK14" s="240"/>
      <c r="BL14" s="323"/>
      <c r="BM14" s="168"/>
      <c r="BN14" s="167"/>
      <c r="BO14" s="167"/>
      <c r="BP14" s="195"/>
      <c r="BQ14" s="438"/>
      <c r="BR14" s="435"/>
      <c r="BS14" s="436"/>
      <c r="BT14" s="436" t="s">
        <v>213</v>
      </c>
      <c r="BU14" s="437" t="s">
        <v>213</v>
      </c>
    </row>
    <row r="15" spans="1:264" s="42" customFormat="1" ht="24.95" customHeight="1" x14ac:dyDescent="0.25">
      <c r="A15" s="226" t="s">
        <v>47</v>
      </c>
      <c r="B15" s="227">
        <v>7</v>
      </c>
      <c r="C15" s="167">
        <v>14</v>
      </c>
      <c r="D15" s="167"/>
      <c r="E15" s="164">
        <v>7.78</v>
      </c>
      <c r="F15" s="164">
        <v>7.5</v>
      </c>
      <c r="G15" s="290">
        <v>1734</v>
      </c>
      <c r="H15" s="290">
        <v>1295</v>
      </c>
      <c r="I15" s="290">
        <v>403.99999999999989</v>
      </c>
      <c r="J15" s="290">
        <v>24</v>
      </c>
      <c r="K15" s="427">
        <v>94.059405940594061</v>
      </c>
      <c r="L15" s="290">
        <v>450</v>
      </c>
      <c r="M15" s="290">
        <v>35</v>
      </c>
      <c r="N15" s="427">
        <v>92.222222222222229</v>
      </c>
      <c r="O15" s="290">
        <v>1184</v>
      </c>
      <c r="P15" s="290">
        <v>122</v>
      </c>
      <c r="Q15" s="427">
        <v>89.695945945945951</v>
      </c>
      <c r="R15" s="290"/>
      <c r="S15" s="290"/>
      <c r="T15" s="162"/>
      <c r="U15" s="162"/>
      <c r="V15" s="162"/>
      <c r="W15" s="162"/>
      <c r="X15" s="162"/>
      <c r="Y15" s="162"/>
      <c r="Z15" s="314"/>
      <c r="AA15" s="314"/>
      <c r="AB15" s="313"/>
      <c r="AC15" s="162">
        <v>16.100000000000001</v>
      </c>
      <c r="AD15" s="162">
        <v>6.7</v>
      </c>
      <c r="AE15" s="183">
        <v>58.385093167701868</v>
      </c>
      <c r="AF15" s="161"/>
      <c r="AG15" s="161"/>
      <c r="AH15" s="127" t="s">
        <v>214</v>
      </c>
      <c r="AI15" s="161" t="s">
        <v>215</v>
      </c>
      <c r="AJ15" s="161" t="s">
        <v>216</v>
      </c>
      <c r="AK15" s="161" t="s">
        <v>216</v>
      </c>
      <c r="AL15" s="318"/>
      <c r="AM15" s="240"/>
      <c r="AN15" s="240"/>
      <c r="AO15" s="167"/>
      <c r="AP15" s="321"/>
      <c r="AQ15" s="462">
        <v>167.99999999999983</v>
      </c>
      <c r="AR15" s="462">
        <v>217.99999999999986</v>
      </c>
      <c r="AS15" s="323"/>
      <c r="AT15" s="169"/>
      <c r="AU15" s="170"/>
      <c r="AV15" s="167"/>
      <c r="AW15" s="462"/>
      <c r="AX15" s="462"/>
      <c r="AY15" s="462"/>
      <c r="AZ15" s="463"/>
      <c r="BA15" s="463"/>
      <c r="BB15" s="463"/>
      <c r="BC15" s="326"/>
      <c r="BD15" s="326"/>
      <c r="BE15" s="326"/>
      <c r="BF15" s="326"/>
      <c r="BG15" s="167"/>
      <c r="BH15" s="240"/>
      <c r="BI15" s="240"/>
      <c r="BJ15" s="240"/>
      <c r="BK15" s="240"/>
      <c r="BL15" s="323"/>
      <c r="BM15" s="168"/>
      <c r="BN15" s="167"/>
      <c r="BO15" s="167"/>
      <c r="BP15" s="195"/>
      <c r="BQ15" s="438"/>
      <c r="BR15" s="435"/>
      <c r="BS15" s="436"/>
      <c r="BT15" s="436" t="s">
        <v>213</v>
      </c>
      <c r="BU15" s="437" t="s">
        <v>213</v>
      </c>
    </row>
    <row r="16" spans="1:264" s="42" customFormat="1" ht="24.95" customHeight="1" x14ac:dyDescent="0.25">
      <c r="A16" s="226" t="s">
        <v>48</v>
      </c>
      <c r="B16" s="227">
        <v>8</v>
      </c>
      <c r="C16" s="167">
        <v>23</v>
      </c>
      <c r="D16" s="167"/>
      <c r="E16" s="164">
        <v>6.6</v>
      </c>
      <c r="F16" s="164">
        <v>7.8</v>
      </c>
      <c r="G16" s="290">
        <v>1900</v>
      </c>
      <c r="H16" s="290">
        <v>1600</v>
      </c>
      <c r="I16" s="290">
        <v>1300</v>
      </c>
      <c r="J16" s="290">
        <v>19</v>
      </c>
      <c r="K16" s="427">
        <v>98.538461538461533</v>
      </c>
      <c r="L16" s="290">
        <v>1000</v>
      </c>
      <c r="M16" s="290">
        <v>37</v>
      </c>
      <c r="N16" s="427">
        <v>96.3</v>
      </c>
      <c r="O16" s="290">
        <v>2800</v>
      </c>
      <c r="P16" s="290">
        <v>120</v>
      </c>
      <c r="Q16" s="427">
        <v>95.714285714285708</v>
      </c>
      <c r="R16" s="290"/>
      <c r="S16" s="290"/>
      <c r="T16" s="162"/>
      <c r="U16" s="162"/>
      <c r="V16" s="162"/>
      <c r="W16" s="162"/>
      <c r="X16" s="162"/>
      <c r="Y16" s="162"/>
      <c r="Z16" s="314"/>
      <c r="AA16" s="314"/>
      <c r="AB16" s="313"/>
      <c r="AC16" s="162"/>
      <c r="AD16" s="162"/>
      <c r="AE16" s="183"/>
      <c r="AF16" s="161"/>
      <c r="AG16" s="161"/>
      <c r="AH16" s="127" t="s">
        <v>214</v>
      </c>
      <c r="AI16" s="161" t="s">
        <v>217</v>
      </c>
      <c r="AJ16" s="161" t="s">
        <v>216</v>
      </c>
      <c r="AK16" s="161" t="s">
        <v>216</v>
      </c>
      <c r="AL16" s="318"/>
      <c r="AM16" s="240"/>
      <c r="AN16" s="240"/>
      <c r="AO16" s="167"/>
      <c r="AP16" s="321"/>
      <c r="AQ16" s="462" t="s">
        <v>213</v>
      </c>
      <c r="AR16" s="462" t="s">
        <v>213</v>
      </c>
      <c r="AS16" s="323"/>
      <c r="AT16" s="169"/>
      <c r="AU16" s="170"/>
      <c r="AV16" s="167"/>
      <c r="AW16" s="462"/>
      <c r="AX16" s="462"/>
      <c r="AY16" s="462"/>
      <c r="AZ16" s="463"/>
      <c r="BA16" s="463"/>
      <c r="BB16" s="463"/>
      <c r="BC16" s="326"/>
      <c r="BD16" s="326"/>
      <c r="BE16" s="326"/>
      <c r="BF16" s="326"/>
      <c r="BG16" s="167"/>
      <c r="BH16" s="240"/>
      <c r="BI16" s="240"/>
      <c r="BJ16" s="240"/>
      <c r="BK16" s="240"/>
      <c r="BL16" s="323"/>
      <c r="BM16" s="168"/>
      <c r="BN16" s="167"/>
      <c r="BO16" s="167"/>
      <c r="BP16" s="195"/>
      <c r="BQ16" s="438"/>
      <c r="BR16" s="435"/>
      <c r="BS16" s="436"/>
      <c r="BT16" s="436" t="s">
        <v>213</v>
      </c>
      <c r="BU16" s="437" t="s">
        <v>213</v>
      </c>
    </row>
    <row r="17" spans="1:73" s="42" customFormat="1" ht="24.95" customHeight="1" x14ac:dyDescent="0.25">
      <c r="A17" s="226" t="s">
        <v>49</v>
      </c>
      <c r="B17" s="227">
        <v>9</v>
      </c>
      <c r="C17" s="167">
        <v>25</v>
      </c>
      <c r="D17" s="167"/>
      <c r="E17" s="164"/>
      <c r="F17" s="164"/>
      <c r="G17" s="290"/>
      <c r="H17" s="290"/>
      <c r="I17" s="290" t="s">
        <v>213</v>
      </c>
      <c r="J17" s="290" t="s">
        <v>213</v>
      </c>
      <c r="K17" s="427" t="s">
        <v>213</v>
      </c>
      <c r="L17" s="290"/>
      <c r="M17" s="290"/>
      <c r="N17" s="427" t="s">
        <v>213</v>
      </c>
      <c r="O17" s="290"/>
      <c r="P17" s="290"/>
      <c r="Q17" s="427" t="s">
        <v>213</v>
      </c>
      <c r="R17" s="290"/>
      <c r="S17" s="290"/>
      <c r="T17" s="162"/>
      <c r="U17" s="162"/>
      <c r="V17" s="162"/>
      <c r="W17" s="162"/>
      <c r="X17" s="162"/>
      <c r="Y17" s="162"/>
      <c r="Z17" s="314"/>
      <c r="AA17" s="314"/>
      <c r="AB17" s="313"/>
      <c r="AC17" s="162"/>
      <c r="AD17" s="162"/>
      <c r="AE17" s="183" t="s">
        <v>213</v>
      </c>
      <c r="AF17" s="161"/>
      <c r="AG17" s="161"/>
      <c r="AH17" s="127"/>
      <c r="AI17" s="161"/>
      <c r="AJ17" s="161"/>
      <c r="AK17" s="161"/>
      <c r="AL17" s="318"/>
      <c r="AM17" s="240"/>
      <c r="AN17" s="240"/>
      <c r="AO17" s="167"/>
      <c r="AP17" s="321"/>
      <c r="AQ17" s="462" t="s">
        <v>213</v>
      </c>
      <c r="AR17" s="462" t="s">
        <v>213</v>
      </c>
      <c r="AS17" s="323"/>
      <c r="AT17" s="169"/>
      <c r="AU17" s="170"/>
      <c r="AV17" s="167"/>
      <c r="AW17" s="462"/>
      <c r="AX17" s="462"/>
      <c r="AY17" s="462"/>
      <c r="AZ17" s="463"/>
      <c r="BA17" s="463"/>
      <c r="BB17" s="463"/>
      <c r="BC17" s="326"/>
      <c r="BD17" s="326"/>
      <c r="BE17" s="326"/>
      <c r="BF17" s="326"/>
      <c r="BG17" s="167"/>
      <c r="BH17" s="240"/>
      <c r="BI17" s="240"/>
      <c r="BJ17" s="240"/>
      <c r="BK17" s="240"/>
      <c r="BL17" s="323"/>
      <c r="BM17" s="168"/>
      <c r="BN17" s="167"/>
      <c r="BO17" s="167"/>
      <c r="BP17" s="195"/>
      <c r="BQ17" s="438"/>
      <c r="BR17" s="435"/>
      <c r="BS17" s="436"/>
      <c r="BT17" s="436" t="s">
        <v>213</v>
      </c>
      <c r="BU17" s="437" t="s">
        <v>213</v>
      </c>
    </row>
    <row r="18" spans="1:73" s="42" customFormat="1" ht="24.95" customHeight="1" x14ac:dyDescent="0.25">
      <c r="A18" s="224" t="s">
        <v>50</v>
      </c>
      <c r="B18" s="227">
        <v>10</v>
      </c>
      <c r="C18" s="167">
        <v>21</v>
      </c>
      <c r="D18" s="167"/>
      <c r="E18" s="164">
        <v>7.92</v>
      </c>
      <c r="F18" s="164">
        <v>7.58</v>
      </c>
      <c r="G18" s="290">
        <v>1380</v>
      </c>
      <c r="H18" s="290">
        <v>1240</v>
      </c>
      <c r="I18" s="290">
        <v>254.00000000000006</v>
      </c>
      <c r="J18" s="290">
        <v>24</v>
      </c>
      <c r="K18" s="427">
        <v>90.551181102362207</v>
      </c>
      <c r="L18" s="290">
        <v>325.64102564102569</v>
      </c>
      <c r="M18" s="290">
        <v>35.15</v>
      </c>
      <c r="N18" s="427">
        <v>89.205905511811025</v>
      </c>
      <c r="O18" s="290">
        <v>651.28205128205138</v>
      </c>
      <c r="P18" s="290">
        <v>95</v>
      </c>
      <c r="Q18" s="427">
        <v>85.413385826771659</v>
      </c>
      <c r="R18" s="290"/>
      <c r="S18" s="290"/>
      <c r="T18" s="162"/>
      <c r="U18" s="162"/>
      <c r="V18" s="162"/>
      <c r="W18" s="162"/>
      <c r="X18" s="162"/>
      <c r="Y18" s="162"/>
      <c r="Z18" s="314"/>
      <c r="AA18" s="314"/>
      <c r="AB18" s="313"/>
      <c r="AC18" s="162"/>
      <c r="AD18" s="162"/>
      <c r="AE18" s="183" t="s">
        <v>213</v>
      </c>
      <c r="AF18" s="161"/>
      <c r="AG18" s="161"/>
      <c r="AH18" s="127" t="s">
        <v>214</v>
      </c>
      <c r="AI18" s="161" t="s">
        <v>215</v>
      </c>
      <c r="AJ18" s="161" t="s">
        <v>216</v>
      </c>
      <c r="AK18" s="161" t="s">
        <v>216</v>
      </c>
      <c r="AL18" s="318"/>
      <c r="AM18" s="240"/>
      <c r="AN18" s="240"/>
      <c r="AO18" s="167"/>
      <c r="AP18" s="321"/>
      <c r="AQ18" s="462">
        <v>347.99999999999994</v>
      </c>
      <c r="AR18" s="462">
        <v>249.99999999999991</v>
      </c>
      <c r="AS18" s="323"/>
      <c r="AT18" s="169"/>
      <c r="AU18" s="170"/>
      <c r="AV18" s="167"/>
      <c r="AW18" s="462"/>
      <c r="AX18" s="462"/>
      <c r="AY18" s="462"/>
      <c r="AZ18" s="463"/>
      <c r="BA18" s="463"/>
      <c r="BB18" s="463"/>
      <c r="BC18" s="326"/>
      <c r="BD18" s="326"/>
      <c r="BE18" s="326"/>
      <c r="BF18" s="326"/>
      <c r="BG18" s="167"/>
      <c r="BH18" s="240"/>
      <c r="BI18" s="240"/>
      <c r="BJ18" s="240"/>
      <c r="BK18" s="240"/>
      <c r="BL18" s="323"/>
      <c r="BM18" s="168"/>
      <c r="BN18" s="167"/>
      <c r="BO18" s="167"/>
      <c r="BP18" s="195"/>
      <c r="BQ18" s="438"/>
      <c r="BR18" s="435"/>
      <c r="BS18" s="436"/>
      <c r="BT18" s="436" t="s">
        <v>213</v>
      </c>
      <c r="BU18" s="437" t="s">
        <v>213</v>
      </c>
    </row>
    <row r="19" spans="1:73" s="42" customFormat="1" ht="24.95" customHeight="1" x14ac:dyDescent="0.25">
      <c r="A19" s="226" t="s">
        <v>51</v>
      </c>
      <c r="B19" s="227">
        <v>11</v>
      </c>
      <c r="C19" s="167">
        <v>18</v>
      </c>
      <c r="D19" s="167"/>
      <c r="E19" s="164"/>
      <c r="F19" s="164"/>
      <c r="G19" s="290"/>
      <c r="H19" s="290"/>
      <c r="I19" s="290" t="s">
        <v>213</v>
      </c>
      <c r="J19" s="290" t="s">
        <v>213</v>
      </c>
      <c r="K19" s="427" t="s">
        <v>213</v>
      </c>
      <c r="L19" s="290"/>
      <c r="M19" s="290"/>
      <c r="N19" s="427" t="s">
        <v>213</v>
      </c>
      <c r="O19" s="290"/>
      <c r="P19" s="290"/>
      <c r="Q19" s="427" t="s">
        <v>213</v>
      </c>
      <c r="R19" s="290"/>
      <c r="S19" s="290"/>
      <c r="T19" s="162"/>
      <c r="U19" s="162"/>
      <c r="V19" s="162"/>
      <c r="W19" s="162"/>
      <c r="X19" s="162"/>
      <c r="Y19" s="162"/>
      <c r="Z19" s="314"/>
      <c r="AA19" s="314"/>
      <c r="AB19" s="313"/>
      <c r="AC19" s="162"/>
      <c r="AD19" s="162"/>
      <c r="AE19" s="183" t="s">
        <v>213</v>
      </c>
      <c r="AF19" s="161"/>
      <c r="AG19" s="161"/>
      <c r="AH19" s="127"/>
      <c r="AI19" s="161"/>
      <c r="AJ19" s="161"/>
      <c r="AK19" s="161"/>
      <c r="AL19" s="318"/>
      <c r="AM19" s="240"/>
      <c r="AN19" s="240"/>
      <c r="AO19" s="167"/>
      <c r="AP19" s="321"/>
      <c r="AQ19" s="462" t="s">
        <v>213</v>
      </c>
      <c r="AR19" s="462" t="s">
        <v>213</v>
      </c>
      <c r="AS19" s="323"/>
      <c r="AT19" s="169"/>
      <c r="AU19" s="170"/>
      <c r="AV19" s="167"/>
      <c r="AW19" s="462"/>
      <c r="AX19" s="462"/>
      <c r="AY19" s="462"/>
      <c r="AZ19" s="463"/>
      <c r="BA19" s="463"/>
      <c r="BB19" s="463"/>
      <c r="BC19" s="326"/>
      <c r="BD19" s="326"/>
      <c r="BE19" s="326"/>
      <c r="BF19" s="326"/>
      <c r="BG19" s="167"/>
      <c r="BH19" s="240"/>
      <c r="BI19" s="240"/>
      <c r="BJ19" s="240"/>
      <c r="BK19" s="240"/>
      <c r="BL19" s="323"/>
      <c r="BM19" s="168"/>
      <c r="BN19" s="167"/>
      <c r="BO19" s="167"/>
      <c r="BP19" s="195"/>
      <c r="BQ19" s="438"/>
      <c r="BR19" s="435"/>
      <c r="BS19" s="436"/>
      <c r="BT19" s="436" t="s">
        <v>213</v>
      </c>
      <c r="BU19" s="437" t="s">
        <v>213</v>
      </c>
    </row>
    <row r="20" spans="1:73" s="42" customFormat="1" ht="24.95" customHeight="1" x14ac:dyDescent="0.25">
      <c r="A20" s="226" t="s">
        <v>52</v>
      </c>
      <c r="B20" s="227">
        <v>12</v>
      </c>
      <c r="C20" s="167">
        <v>18</v>
      </c>
      <c r="D20" s="167"/>
      <c r="E20" s="164"/>
      <c r="F20" s="164"/>
      <c r="G20" s="290"/>
      <c r="H20" s="290"/>
      <c r="I20" s="290" t="s">
        <v>213</v>
      </c>
      <c r="J20" s="290" t="s">
        <v>213</v>
      </c>
      <c r="K20" s="427" t="s">
        <v>213</v>
      </c>
      <c r="L20" s="290"/>
      <c r="M20" s="290"/>
      <c r="N20" s="427" t="s">
        <v>213</v>
      </c>
      <c r="O20" s="290"/>
      <c r="P20" s="290"/>
      <c r="Q20" s="427" t="s">
        <v>213</v>
      </c>
      <c r="R20" s="290"/>
      <c r="S20" s="290"/>
      <c r="T20" s="162"/>
      <c r="U20" s="162"/>
      <c r="V20" s="162"/>
      <c r="W20" s="162"/>
      <c r="X20" s="162"/>
      <c r="Y20" s="162"/>
      <c r="Z20" s="314"/>
      <c r="AA20" s="314"/>
      <c r="AB20" s="313"/>
      <c r="AC20" s="162"/>
      <c r="AD20" s="162"/>
      <c r="AE20" s="183" t="s">
        <v>213</v>
      </c>
      <c r="AF20" s="161"/>
      <c r="AG20" s="161"/>
      <c r="AH20" s="127"/>
      <c r="AI20" s="161"/>
      <c r="AJ20" s="161"/>
      <c r="AK20" s="161"/>
      <c r="AL20" s="318"/>
      <c r="AM20" s="240"/>
      <c r="AN20" s="240"/>
      <c r="AO20" s="167"/>
      <c r="AP20" s="321"/>
      <c r="AQ20" s="462" t="s">
        <v>213</v>
      </c>
      <c r="AR20" s="462" t="s">
        <v>213</v>
      </c>
      <c r="AS20" s="323"/>
      <c r="AT20" s="169"/>
      <c r="AU20" s="170"/>
      <c r="AV20" s="167"/>
      <c r="AW20" s="462"/>
      <c r="AX20" s="462"/>
      <c r="AY20" s="462"/>
      <c r="AZ20" s="463"/>
      <c r="BA20" s="463"/>
      <c r="BB20" s="463"/>
      <c r="BC20" s="326"/>
      <c r="BD20" s="326"/>
      <c r="BE20" s="326"/>
      <c r="BF20" s="326"/>
      <c r="BG20" s="167"/>
      <c r="BH20" s="240"/>
      <c r="BI20" s="240"/>
      <c r="BJ20" s="240"/>
      <c r="BK20" s="240"/>
      <c r="BL20" s="323"/>
      <c r="BM20" s="168"/>
      <c r="BN20" s="167"/>
      <c r="BO20" s="167"/>
      <c r="BP20" s="195"/>
      <c r="BQ20" s="438"/>
      <c r="BR20" s="435"/>
      <c r="BS20" s="436"/>
      <c r="BT20" s="436" t="s">
        <v>213</v>
      </c>
      <c r="BU20" s="437" t="s">
        <v>213</v>
      </c>
    </row>
    <row r="21" spans="1:73" s="42" customFormat="1" ht="24.95" customHeight="1" x14ac:dyDescent="0.25">
      <c r="A21" s="226" t="s">
        <v>53</v>
      </c>
      <c r="B21" s="227">
        <v>13</v>
      </c>
      <c r="C21" s="167">
        <v>18</v>
      </c>
      <c r="D21" s="167"/>
      <c r="E21" s="164"/>
      <c r="F21" s="164"/>
      <c r="G21" s="290"/>
      <c r="H21" s="290"/>
      <c r="I21" s="290" t="s">
        <v>213</v>
      </c>
      <c r="J21" s="290" t="s">
        <v>213</v>
      </c>
      <c r="K21" s="427" t="s">
        <v>213</v>
      </c>
      <c r="L21" s="290"/>
      <c r="M21" s="290"/>
      <c r="N21" s="427" t="s">
        <v>213</v>
      </c>
      <c r="O21" s="290"/>
      <c r="P21" s="290"/>
      <c r="Q21" s="427" t="s">
        <v>213</v>
      </c>
      <c r="R21" s="290"/>
      <c r="S21" s="290"/>
      <c r="T21" s="162"/>
      <c r="U21" s="162"/>
      <c r="V21" s="162"/>
      <c r="W21" s="162"/>
      <c r="X21" s="162"/>
      <c r="Y21" s="162"/>
      <c r="Z21" s="314"/>
      <c r="AA21" s="314"/>
      <c r="AB21" s="313"/>
      <c r="AC21" s="162"/>
      <c r="AD21" s="162"/>
      <c r="AE21" s="183" t="s">
        <v>213</v>
      </c>
      <c r="AF21" s="161"/>
      <c r="AG21" s="161"/>
      <c r="AH21" s="127"/>
      <c r="AI21" s="161"/>
      <c r="AJ21" s="161"/>
      <c r="AK21" s="161"/>
      <c r="AL21" s="318"/>
      <c r="AM21" s="240"/>
      <c r="AN21" s="240"/>
      <c r="AO21" s="167"/>
      <c r="AP21" s="321"/>
      <c r="AQ21" s="462" t="s">
        <v>213</v>
      </c>
      <c r="AR21" s="462" t="s">
        <v>213</v>
      </c>
      <c r="AS21" s="323"/>
      <c r="AT21" s="169"/>
      <c r="AU21" s="170"/>
      <c r="AV21" s="167"/>
      <c r="AW21" s="462"/>
      <c r="AX21" s="462"/>
      <c r="AY21" s="462"/>
      <c r="AZ21" s="463"/>
      <c r="BA21" s="463"/>
      <c r="BB21" s="463"/>
      <c r="BC21" s="326"/>
      <c r="BD21" s="326"/>
      <c r="BE21" s="326"/>
      <c r="BF21" s="326"/>
      <c r="BG21" s="167"/>
      <c r="BH21" s="240"/>
      <c r="BI21" s="240"/>
      <c r="BJ21" s="240"/>
      <c r="BK21" s="240"/>
      <c r="BL21" s="323"/>
      <c r="BM21" s="168"/>
      <c r="BN21" s="167"/>
      <c r="BO21" s="167"/>
      <c r="BP21" s="195"/>
      <c r="BQ21" s="438"/>
      <c r="BR21" s="435"/>
      <c r="BS21" s="436"/>
      <c r="BT21" s="436" t="s">
        <v>213</v>
      </c>
      <c r="BU21" s="437" t="s">
        <v>213</v>
      </c>
    </row>
    <row r="22" spans="1:73" s="42" customFormat="1" ht="24.95" customHeight="1" x14ac:dyDescent="0.25">
      <c r="A22" s="226" t="s">
        <v>47</v>
      </c>
      <c r="B22" s="227">
        <v>14</v>
      </c>
      <c r="C22" s="167">
        <v>18</v>
      </c>
      <c r="D22" s="167"/>
      <c r="E22" s="164">
        <v>8.1300000000000008</v>
      </c>
      <c r="F22" s="164">
        <v>7.98</v>
      </c>
      <c r="G22" s="290">
        <v>1338</v>
      </c>
      <c r="H22" s="290">
        <v>1102</v>
      </c>
      <c r="I22" s="290">
        <v>169.99999999999986</v>
      </c>
      <c r="J22" s="290">
        <v>8.333333333333341</v>
      </c>
      <c r="K22" s="427">
        <v>95.098039215686271</v>
      </c>
      <c r="L22" s="290">
        <v>326.5</v>
      </c>
      <c r="M22" s="290">
        <v>30.34</v>
      </c>
      <c r="N22" s="427">
        <v>90.707503828483922</v>
      </c>
      <c r="O22" s="290">
        <v>653</v>
      </c>
      <c r="P22" s="290">
        <v>82</v>
      </c>
      <c r="Q22" s="427">
        <v>87.442572741194482</v>
      </c>
      <c r="R22" s="290"/>
      <c r="S22" s="290"/>
      <c r="T22" s="162"/>
      <c r="U22" s="162"/>
      <c r="V22" s="162"/>
      <c r="W22" s="162"/>
      <c r="X22" s="162"/>
      <c r="Y22" s="162"/>
      <c r="Z22" s="314"/>
      <c r="AA22" s="314"/>
      <c r="AB22" s="313"/>
      <c r="AC22" s="162"/>
      <c r="AD22" s="162"/>
      <c r="AE22" s="183" t="s">
        <v>213</v>
      </c>
      <c r="AF22" s="161"/>
      <c r="AG22" s="161"/>
      <c r="AH22" s="127" t="s">
        <v>214</v>
      </c>
      <c r="AI22" s="161" t="s">
        <v>215</v>
      </c>
      <c r="AJ22" s="161" t="s">
        <v>216</v>
      </c>
      <c r="AK22" s="161" t="s">
        <v>216</v>
      </c>
      <c r="AL22" s="318"/>
      <c r="AM22" s="240"/>
      <c r="AN22" s="240"/>
      <c r="AO22" s="167"/>
      <c r="AP22" s="321"/>
      <c r="AQ22" s="462">
        <v>150.00000000000014</v>
      </c>
      <c r="AR22" s="462">
        <v>304.00000000000006</v>
      </c>
      <c r="AS22" s="323"/>
      <c r="AT22" s="169"/>
      <c r="AU22" s="170"/>
      <c r="AV22" s="167"/>
      <c r="AW22" s="462"/>
      <c r="AX22" s="462"/>
      <c r="AY22" s="462"/>
      <c r="AZ22" s="463"/>
      <c r="BA22" s="463"/>
      <c r="BB22" s="463"/>
      <c r="BC22" s="326"/>
      <c r="BD22" s="326"/>
      <c r="BE22" s="326"/>
      <c r="BF22" s="326"/>
      <c r="BG22" s="167"/>
      <c r="BH22" s="240"/>
      <c r="BI22" s="240"/>
      <c r="BJ22" s="240"/>
      <c r="BK22" s="240"/>
      <c r="BL22" s="323"/>
      <c r="BM22" s="168"/>
      <c r="BN22" s="167"/>
      <c r="BO22" s="167"/>
      <c r="BP22" s="195"/>
      <c r="BQ22" s="438"/>
      <c r="BR22" s="435"/>
      <c r="BS22" s="436"/>
      <c r="BT22" s="436" t="s">
        <v>213</v>
      </c>
      <c r="BU22" s="437" t="s">
        <v>213</v>
      </c>
    </row>
    <row r="23" spans="1:73" s="42" customFormat="1" ht="24.95" customHeight="1" x14ac:dyDescent="0.25">
      <c r="A23" s="226" t="s">
        <v>48</v>
      </c>
      <c r="B23" s="227">
        <v>15</v>
      </c>
      <c r="C23" s="167">
        <v>18</v>
      </c>
      <c r="D23" s="167"/>
      <c r="E23" s="164"/>
      <c r="F23" s="164"/>
      <c r="G23" s="290"/>
      <c r="H23" s="290"/>
      <c r="I23" s="290" t="s">
        <v>213</v>
      </c>
      <c r="J23" s="290" t="s">
        <v>213</v>
      </c>
      <c r="K23" s="427" t="s">
        <v>213</v>
      </c>
      <c r="L23" s="290"/>
      <c r="M23" s="290"/>
      <c r="N23" s="427" t="s">
        <v>213</v>
      </c>
      <c r="O23" s="290"/>
      <c r="P23" s="290"/>
      <c r="Q23" s="427" t="s">
        <v>213</v>
      </c>
      <c r="R23" s="290"/>
      <c r="S23" s="290"/>
      <c r="T23" s="162"/>
      <c r="U23" s="162"/>
      <c r="V23" s="162"/>
      <c r="W23" s="162"/>
      <c r="X23" s="162"/>
      <c r="Y23" s="162"/>
      <c r="Z23" s="314"/>
      <c r="AA23" s="314"/>
      <c r="AB23" s="313"/>
      <c r="AC23" s="162"/>
      <c r="AD23" s="162"/>
      <c r="AE23" s="183" t="s">
        <v>213</v>
      </c>
      <c r="AF23" s="161"/>
      <c r="AG23" s="161"/>
      <c r="AH23" s="127"/>
      <c r="AI23" s="161"/>
      <c r="AJ23" s="161"/>
      <c r="AK23" s="161"/>
      <c r="AL23" s="318"/>
      <c r="AM23" s="240"/>
      <c r="AN23" s="240"/>
      <c r="AO23" s="167"/>
      <c r="AP23" s="321"/>
      <c r="AQ23" s="462" t="s">
        <v>213</v>
      </c>
      <c r="AR23" s="462" t="s">
        <v>213</v>
      </c>
      <c r="AS23" s="323"/>
      <c r="AT23" s="169"/>
      <c r="AU23" s="170"/>
      <c r="AV23" s="167"/>
      <c r="AW23" s="462"/>
      <c r="AX23" s="462"/>
      <c r="AY23" s="462"/>
      <c r="AZ23" s="463"/>
      <c r="BA23" s="463"/>
      <c r="BB23" s="463"/>
      <c r="BC23" s="326"/>
      <c r="BD23" s="326"/>
      <c r="BE23" s="326"/>
      <c r="BF23" s="326"/>
      <c r="BG23" s="167"/>
      <c r="BH23" s="240"/>
      <c r="BI23" s="240"/>
      <c r="BJ23" s="240"/>
      <c r="BK23" s="240"/>
      <c r="BL23" s="323"/>
      <c r="BM23" s="168"/>
      <c r="BN23" s="167"/>
      <c r="BO23" s="167"/>
      <c r="BP23" s="195"/>
      <c r="BQ23" s="438"/>
      <c r="BR23" s="435"/>
      <c r="BS23" s="436"/>
      <c r="BT23" s="436" t="s">
        <v>213</v>
      </c>
      <c r="BU23" s="437" t="s">
        <v>213</v>
      </c>
    </row>
    <row r="24" spans="1:73" s="42" customFormat="1" ht="24.95" customHeight="1" x14ac:dyDescent="0.25">
      <c r="A24" s="226" t="s">
        <v>49</v>
      </c>
      <c r="B24" s="227">
        <v>16</v>
      </c>
      <c r="C24" s="167">
        <v>18</v>
      </c>
      <c r="D24" s="167"/>
      <c r="E24" s="164"/>
      <c r="F24" s="164"/>
      <c r="G24" s="290"/>
      <c r="H24" s="290"/>
      <c r="I24" s="290" t="s">
        <v>213</v>
      </c>
      <c r="J24" s="290" t="s">
        <v>213</v>
      </c>
      <c r="K24" s="427" t="s">
        <v>213</v>
      </c>
      <c r="L24" s="290"/>
      <c r="M24" s="290"/>
      <c r="N24" s="427" t="s">
        <v>213</v>
      </c>
      <c r="O24" s="290"/>
      <c r="P24" s="290"/>
      <c r="Q24" s="427" t="s">
        <v>213</v>
      </c>
      <c r="R24" s="290"/>
      <c r="S24" s="290"/>
      <c r="T24" s="162"/>
      <c r="U24" s="162"/>
      <c r="V24" s="162"/>
      <c r="W24" s="162"/>
      <c r="X24" s="162"/>
      <c r="Y24" s="162"/>
      <c r="Z24" s="314"/>
      <c r="AA24" s="314"/>
      <c r="AB24" s="313"/>
      <c r="AC24" s="162"/>
      <c r="AD24" s="162"/>
      <c r="AE24" s="183" t="s">
        <v>213</v>
      </c>
      <c r="AF24" s="161"/>
      <c r="AG24" s="161"/>
      <c r="AH24" s="127"/>
      <c r="AI24" s="161"/>
      <c r="AJ24" s="161"/>
      <c r="AK24" s="161"/>
      <c r="AL24" s="318"/>
      <c r="AM24" s="240"/>
      <c r="AN24" s="240"/>
      <c r="AO24" s="167"/>
      <c r="AP24" s="321"/>
      <c r="AQ24" s="462" t="s">
        <v>213</v>
      </c>
      <c r="AR24" s="462" t="s">
        <v>213</v>
      </c>
      <c r="AS24" s="323"/>
      <c r="AT24" s="169"/>
      <c r="AU24" s="170"/>
      <c r="AV24" s="167"/>
      <c r="AW24" s="462"/>
      <c r="AX24" s="462"/>
      <c r="AY24" s="462"/>
      <c r="AZ24" s="463"/>
      <c r="BA24" s="463"/>
      <c r="BB24" s="463"/>
      <c r="BC24" s="326"/>
      <c r="BD24" s="326"/>
      <c r="BE24" s="326"/>
      <c r="BF24" s="326"/>
      <c r="BG24" s="167"/>
      <c r="BH24" s="240"/>
      <c r="BI24" s="240"/>
      <c r="BJ24" s="240"/>
      <c r="BK24" s="240"/>
      <c r="BL24" s="323"/>
      <c r="BM24" s="168"/>
      <c r="BN24" s="167"/>
      <c r="BO24" s="167"/>
      <c r="BP24" s="195"/>
      <c r="BQ24" s="438"/>
      <c r="BR24" s="435"/>
      <c r="BS24" s="436"/>
      <c r="BT24" s="436" t="s">
        <v>213</v>
      </c>
      <c r="BU24" s="437" t="s">
        <v>213</v>
      </c>
    </row>
    <row r="25" spans="1:73" s="42" customFormat="1" ht="24.95" customHeight="1" x14ac:dyDescent="0.25">
      <c r="A25" s="224" t="s">
        <v>50</v>
      </c>
      <c r="B25" s="227">
        <v>17</v>
      </c>
      <c r="C25" s="167">
        <v>18</v>
      </c>
      <c r="D25" s="167"/>
      <c r="E25" s="164">
        <v>8</v>
      </c>
      <c r="F25" s="164">
        <v>7.85</v>
      </c>
      <c r="G25" s="290">
        <v>1185</v>
      </c>
      <c r="H25" s="290">
        <v>1241</v>
      </c>
      <c r="I25" s="290">
        <v>327.99999999999994</v>
      </c>
      <c r="J25" s="290">
        <v>27</v>
      </c>
      <c r="K25" s="427">
        <v>91.768292682926827</v>
      </c>
      <c r="L25" s="290">
        <v>420.51282051282044</v>
      </c>
      <c r="M25" s="290">
        <v>38.11</v>
      </c>
      <c r="N25" s="427">
        <v>90.937256097560976</v>
      </c>
      <c r="O25" s="290">
        <v>841.02564102564088</v>
      </c>
      <c r="P25" s="290">
        <v>103</v>
      </c>
      <c r="Q25" s="427">
        <v>87.753048780487802</v>
      </c>
      <c r="R25" s="290"/>
      <c r="S25" s="290"/>
      <c r="T25" s="162"/>
      <c r="U25" s="162"/>
      <c r="V25" s="162"/>
      <c r="W25" s="162"/>
      <c r="X25" s="162"/>
      <c r="Y25" s="162"/>
      <c r="Z25" s="314"/>
      <c r="AA25" s="314"/>
      <c r="AB25" s="313"/>
      <c r="AC25" s="162"/>
      <c r="AD25" s="162"/>
      <c r="AE25" s="183"/>
      <c r="AF25" s="161"/>
      <c r="AG25" s="161"/>
      <c r="AH25" s="127" t="s">
        <v>214</v>
      </c>
      <c r="AI25" s="161" t="s">
        <v>215</v>
      </c>
      <c r="AJ25" s="161" t="s">
        <v>216</v>
      </c>
      <c r="AK25" s="161" t="s">
        <v>216</v>
      </c>
      <c r="AL25" s="318"/>
      <c r="AM25" s="240"/>
      <c r="AN25" s="240"/>
      <c r="AO25" s="167"/>
      <c r="AP25" s="321"/>
      <c r="AQ25" s="462">
        <v>216.00000000000009</v>
      </c>
      <c r="AR25" s="462">
        <v>190.00000000000017</v>
      </c>
      <c r="AS25" s="323"/>
      <c r="AT25" s="169"/>
      <c r="AU25" s="170"/>
      <c r="AV25" s="167"/>
      <c r="AW25" s="462"/>
      <c r="AX25" s="462"/>
      <c r="AY25" s="462"/>
      <c r="AZ25" s="463"/>
      <c r="BA25" s="463"/>
      <c r="BB25" s="463"/>
      <c r="BC25" s="326"/>
      <c r="BD25" s="326"/>
      <c r="BE25" s="326"/>
      <c r="BF25" s="326"/>
      <c r="BG25" s="167"/>
      <c r="BH25" s="240"/>
      <c r="BI25" s="240"/>
      <c r="BJ25" s="240"/>
      <c r="BK25" s="240"/>
      <c r="BL25" s="323"/>
      <c r="BM25" s="168"/>
      <c r="BN25" s="167"/>
      <c r="BO25" s="167"/>
      <c r="BP25" s="195"/>
      <c r="BQ25" s="438"/>
      <c r="BR25" s="435"/>
      <c r="BS25" s="436"/>
      <c r="BT25" s="436" t="s">
        <v>213</v>
      </c>
      <c r="BU25" s="437" t="s">
        <v>213</v>
      </c>
    </row>
    <row r="26" spans="1:73" s="42" customFormat="1" ht="24.95" customHeight="1" x14ac:dyDescent="0.25">
      <c r="A26" s="226" t="s">
        <v>51</v>
      </c>
      <c r="B26" s="227">
        <v>18</v>
      </c>
      <c r="C26" s="167">
        <v>18</v>
      </c>
      <c r="D26" s="167"/>
      <c r="E26" s="164"/>
      <c r="F26" s="164"/>
      <c r="G26" s="290"/>
      <c r="H26" s="290"/>
      <c r="I26" s="290" t="s">
        <v>213</v>
      </c>
      <c r="J26" s="290" t="s">
        <v>213</v>
      </c>
      <c r="K26" s="427" t="s">
        <v>213</v>
      </c>
      <c r="L26" s="290"/>
      <c r="M26" s="290"/>
      <c r="N26" s="427" t="s">
        <v>213</v>
      </c>
      <c r="O26" s="290"/>
      <c r="P26" s="290"/>
      <c r="Q26" s="427" t="s">
        <v>213</v>
      </c>
      <c r="R26" s="290"/>
      <c r="S26" s="290"/>
      <c r="T26" s="162"/>
      <c r="U26" s="162"/>
      <c r="V26" s="162"/>
      <c r="W26" s="162"/>
      <c r="X26" s="162"/>
      <c r="Y26" s="162"/>
      <c r="Z26" s="314"/>
      <c r="AA26" s="314"/>
      <c r="AB26" s="313"/>
      <c r="AC26" s="162"/>
      <c r="AD26" s="162"/>
      <c r="AE26" s="183"/>
      <c r="AF26" s="161"/>
      <c r="AG26" s="161"/>
      <c r="AH26" s="127"/>
      <c r="AI26" s="161"/>
      <c r="AJ26" s="161"/>
      <c r="AK26" s="161"/>
      <c r="AL26" s="318"/>
      <c r="AM26" s="240"/>
      <c r="AN26" s="240"/>
      <c r="AO26" s="167"/>
      <c r="AP26" s="321"/>
      <c r="AQ26" s="462" t="s">
        <v>213</v>
      </c>
      <c r="AR26" s="462" t="s">
        <v>213</v>
      </c>
      <c r="AS26" s="323"/>
      <c r="AT26" s="169"/>
      <c r="AU26" s="170"/>
      <c r="AV26" s="167"/>
      <c r="AW26" s="462"/>
      <c r="AX26" s="462"/>
      <c r="AY26" s="462"/>
      <c r="AZ26" s="463"/>
      <c r="BA26" s="463"/>
      <c r="BB26" s="463"/>
      <c r="BC26" s="326"/>
      <c r="BD26" s="326"/>
      <c r="BE26" s="326"/>
      <c r="BF26" s="326"/>
      <c r="BG26" s="167"/>
      <c r="BH26" s="240"/>
      <c r="BI26" s="240"/>
      <c r="BJ26" s="240"/>
      <c r="BK26" s="240"/>
      <c r="BL26" s="323"/>
      <c r="BM26" s="168"/>
      <c r="BN26" s="167"/>
      <c r="BO26" s="167"/>
      <c r="BP26" s="195"/>
      <c r="BQ26" s="438"/>
      <c r="BR26" s="435"/>
      <c r="BS26" s="436"/>
      <c r="BT26" s="436" t="s">
        <v>213</v>
      </c>
      <c r="BU26" s="437" t="s">
        <v>213</v>
      </c>
    </row>
    <row r="27" spans="1:73" s="42" customFormat="1" ht="24.95" customHeight="1" x14ac:dyDescent="0.25">
      <c r="A27" s="226" t="s">
        <v>52</v>
      </c>
      <c r="B27" s="227">
        <v>19</v>
      </c>
      <c r="C27" s="167">
        <v>18</v>
      </c>
      <c r="D27" s="167"/>
      <c r="E27" s="164"/>
      <c r="F27" s="164"/>
      <c r="G27" s="290"/>
      <c r="H27" s="290"/>
      <c r="I27" s="290" t="s">
        <v>213</v>
      </c>
      <c r="J27" s="290" t="s">
        <v>213</v>
      </c>
      <c r="K27" s="427" t="s">
        <v>213</v>
      </c>
      <c r="L27" s="290"/>
      <c r="M27" s="290"/>
      <c r="N27" s="427" t="s">
        <v>213</v>
      </c>
      <c r="O27" s="290"/>
      <c r="P27" s="290"/>
      <c r="Q27" s="427" t="s">
        <v>213</v>
      </c>
      <c r="R27" s="290"/>
      <c r="S27" s="290"/>
      <c r="T27" s="162"/>
      <c r="U27" s="162"/>
      <c r="V27" s="162"/>
      <c r="W27" s="162"/>
      <c r="X27" s="162"/>
      <c r="Y27" s="162"/>
      <c r="Z27" s="314"/>
      <c r="AA27" s="314"/>
      <c r="AB27" s="313"/>
      <c r="AC27" s="162"/>
      <c r="AD27" s="162"/>
      <c r="AE27" s="183"/>
      <c r="AF27" s="161"/>
      <c r="AG27" s="161"/>
      <c r="AH27" s="127"/>
      <c r="AI27" s="161"/>
      <c r="AJ27" s="161"/>
      <c r="AK27" s="161"/>
      <c r="AL27" s="318"/>
      <c r="AM27" s="240"/>
      <c r="AN27" s="240"/>
      <c r="AO27" s="167"/>
      <c r="AP27" s="321"/>
      <c r="AQ27" s="462" t="s">
        <v>213</v>
      </c>
      <c r="AR27" s="462" t="s">
        <v>213</v>
      </c>
      <c r="AS27" s="323"/>
      <c r="AT27" s="169"/>
      <c r="AU27" s="170"/>
      <c r="AV27" s="167"/>
      <c r="AW27" s="462"/>
      <c r="AX27" s="462"/>
      <c r="AY27" s="462"/>
      <c r="AZ27" s="463"/>
      <c r="BA27" s="463"/>
      <c r="BB27" s="463"/>
      <c r="BC27" s="326"/>
      <c r="BD27" s="326"/>
      <c r="BE27" s="326"/>
      <c r="BF27" s="326"/>
      <c r="BG27" s="167"/>
      <c r="BH27" s="240"/>
      <c r="BI27" s="240"/>
      <c r="BJ27" s="240"/>
      <c r="BK27" s="240"/>
      <c r="BL27" s="323"/>
      <c r="BM27" s="168"/>
      <c r="BN27" s="167"/>
      <c r="BO27" s="167"/>
      <c r="BP27" s="195"/>
      <c r="BQ27" s="438"/>
      <c r="BR27" s="435"/>
      <c r="BS27" s="436"/>
      <c r="BT27" s="436" t="s">
        <v>213</v>
      </c>
      <c r="BU27" s="437" t="s">
        <v>213</v>
      </c>
    </row>
    <row r="28" spans="1:73" s="42" customFormat="1" ht="24.95" customHeight="1" x14ac:dyDescent="0.25">
      <c r="A28" s="226" t="s">
        <v>53</v>
      </c>
      <c r="B28" s="227">
        <v>20</v>
      </c>
      <c r="C28" s="167">
        <v>18</v>
      </c>
      <c r="D28" s="167"/>
      <c r="E28" s="164"/>
      <c r="F28" s="164"/>
      <c r="G28" s="290"/>
      <c r="H28" s="290"/>
      <c r="I28" s="290" t="s">
        <v>213</v>
      </c>
      <c r="J28" s="290" t="s">
        <v>213</v>
      </c>
      <c r="K28" s="427" t="s">
        <v>213</v>
      </c>
      <c r="L28" s="290"/>
      <c r="M28" s="290"/>
      <c r="N28" s="427" t="s">
        <v>213</v>
      </c>
      <c r="O28" s="290"/>
      <c r="P28" s="290"/>
      <c r="Q28" s="427" t="s">
        <v>213</v>
      </c>
      <c r="R28" s="290"/>
      <c r="S28" s="290"/>
      <c r="T28" s="162"/>
      <c r="U28" s="162"/>
      <c r="V28" s="162"/>
      <c r="W28" s="162"/>
      <c r="X28" s="162"/>
      <c r="Y28" s="162"/>
      <c r="Z28" s="314"/>
      <c r="AA28" s="314"/>
      <c r="AB28" s="313"/>
      <c r="AC28" s="162"/>
      <c r="AD28" s="162"/>
      <c r="AE28" s="183"/>
      <c r="AF28" s="161"/>
      <c r="AG28" s="161"/>
      <c r="AH28" s="127"/>
      <c r="AI28" s="161"/>
      <c r="AJ28" s="161"/>
      <c r="AK28" s="161"/>
      <c r="AL28" s="318"/>
      <c r="AM28" s="240"/>
      <c r="AN28" s="240"/>
      <c r="AO28" s="167"/>
      <c r="AP28" s="321"/>
      <c r="AQ28" s="462" t="s">
        <v>213</v>
      </c>
      <c r="AR28" s="462" t="s">
        <v>213</v>
      </c>
      <c r="AS28" s="323"/>
      <c r="AT28" s="169"/>
      <c r="AU28" s="170"/>
      <c r="AV28" s="167"/>
      <c r="AW28" s="529"/>
      <c r="AX28" s="463"/>
      <c r="AY28" s="463"/>
      <c r="AZ28" s="463"/>
      <c r="BA28" s="463"/>
      <c r="BB28" s="463"/>
      <c r="BC28" s="326"/>
      <c r="BD28" s="326"/>
      <c r="BE28" s="326"/>
      <c r="BF28" s="326"/>
      <c r="BG28" s="167"/>
      <c r="BH28" s="240"/>
      <c r="BI28" s="240"/>
      <c r="BJ28" s="240"/>
      <c r="BK28" s="240"/>
      <c r="BL28" s="323"/>
      <c r="BM28" s="168"/>
      <c r="BN28" s="167"/>
      <c r="BO28" s="167"/>
      <c r="BP28" s="195"/>
      <c r="BQ28" s="438"/>
      <c r="BR28" s="435"/>
      <c r="BS28" s="436"/>
      <c r="BT28" s="436" t="s">
        <v>213</v>
      </c>
      <c r="BU28" s="437" t="s">
        <v>213</v>
      </c>
    </row>
    <row r="29" spans="1:73" s="42" customFormat="1" ht="24.95" customHeight="1" x14ac:dyDescent="0.25">
      <c r="A29" s="226" t="s">
        <v>47</v>
      </c>
      <c r="B29" s="227">
        <v>21</v>
      </c>
      <c r="C29" s="167">
        <v>18</v>
      </c>
      <c r="D29" s="167"/>
      <c r="E29" s="164">
        <v>6.74</v>
      </c>
      <c r="F29" s="164">
        <v>7.73</v>
      </c>
      <c r="G29" s="290">
        <v>1670</v>
      </c>
      <c r="H29" s="290">
        <v>1479</v>
      </c>
      <c r="I29" s="290">
        <v>660.00000000000011</v>
      </c>
      <c r="J29" s="290">
        <v>32</v>
      </c>
      <c r="K29" s="427">
        <v>95.151515151515156</v>
      </c>
      <c r="L29" s="290">
        <v>846.1538461538463</v>
      </c>
      <c r="M29" s="290">
        <v>42.92</v>
      </c>
      <c r="N29" s="427">
        <v>94.927636363636367</v>
      </c>
      <c r="O29" s="290">
        <v>1692.3076923076926</v>
      </c>
      <c r="P29" s="290">
        <v>116</v>
      </c>
      <c r="Q29" s="427">
        <v>93.145454545454541</v>
      </c>
      <c r="R29" s="290"/>
      <c r="S29" s="290"/>
      <c r="T29" s="162"/>
      <c r="U29" s="162"/>
      <c r="V29" s="162"/>
      <c r="W29" s="162"/>
      <c r="X29" s="162"/>
      <c r="Y29" s="162"/>
      <c r="Z29" s="314"/>
      <c r="AA29" s="314"/>
      <c r="AB29" s="313"/>
      <c r="AC29" s="162"/>
      <c r="AD29" s="162"/>
      <c r="AE29" s="183"/>
      <c r="AF29" s="161"/>
      <c r="AG29" s="161"/>
      <c r="AH29" s="127" t="s">
        <v>214</v>
      </c>
      <c r="AI29" s="161" t="s">
        <v>215</v>
      </c>
      <c r="AJ29" s="161" t="s">
        <v>216</v>
      </c>
      <c r="AK29" s="161" t="s">
        <v>216</v>
      </c>
      <c r="AL29" s="318"/>
      <c r="AM29" s="240"/>
      <c r="AN29" s="240"/>
      <c r="AO29" s="167"/>
      <c r="AP29" s="321"/>
      <c r="AQ29" s="462">
        <v>267.99999999999989</v>
      </c>
      <c r="AR29" s="462">
        <v>247.99999999999989</v>
      </c>
      <c r="AS29" s="323"/>
      <c r="AT29" s="169"/>
      <c r="AU29" s="170"/>
      <c r="AV29" s="167"/>
      <c r="AW29" s="529"/>
      <c r="AX29" s="463"/>
      <c r="AY29" s="463"/>
      <c r="AZ29" s="463"/>
      <c r="BA29" s="463"/>
      <c r="BB29" s="463"/>
      <c r="BC29" s="326"/>
      <c r="BD29" s="326"/>
      <c r="BE29" s="326"/>
      <c r="BF29" s="326"/>
      <c r="BG29" s="167"/>
      <c r="BH29" s="240"/>
      <c r="BI29" s="240"/>
      <c r="BJ29" s="240"/>
      <c r="BK29" s="240"/>
      <c r="BL29" s="323"/>
      <c r="BM29" s="168"/>
      <c r="BN29" s="167"/>
      <c r="BO29" s="167"/>
      <c r="BP29" s="195"/>
      <c r="BQ29" s="438"/>
      <c r="BR29" s="435"/>
      <c r="BS29" s="436"/>
      <c r="BT29" s="436" t="s">
        <v>213</v>
      </c>
      <c r="BU29" s="437" t="s">
        <v>213</v>
      </c>
    </row>
    <row r="30" spans="1:73" s="42" customFormat="1" ht="24.95" customHeight="1" x14ac:dyDescent="0.25">
      <c r="A30" s="226" t="s">
        <v>48</v>
      </c>
      <c r="B30" s="227">
        <v>22</v>
      </c>
      <c r="C30" s="167">
        <v>23</v>
      </c>
      <c r="D30" s="167"/>
      <c r="E30" s="164"/>
      <c r="F30" s="164"/>
      <c r="G30" s="290"/>
      <c r="H30" s="290"/>
      <c r="I30" s="290" t="s">
        <v>213</v>
      </c>
      <c r="J30" s="290" t="s">
        <v>213</v>
      </c>
      <c r="K30" s="427" t="s">
        <v>213</v>
      </c>
      <c r="L30" s="290"/>
      <c r="M30" s="290"/>
      <c r="N30" s="427" t="s">
        <v>213</v>
      </c>
      <c r="O30" s="290"/>
      <c r="P30" s="290"/>
      <c r="Q30" s="427" t="s">
        <v>213</v>
      </c>
      <c r="R30" s="290"/>
      <c r="S30" s="290"/>
      <c r="T30" s="162"/>
      <c r="U30" s="162"/>
      <c r="V30" s="162"/>
      <c r="W30" s="162"/>
      <c r="X30" s="162"/>
      <c r="Y30" s="162"/>
      <c r="Z30" s="314"/>
      <c r="AA30" s="314"/>
      <c r="AB30" s="313"/>
      <c r="AC30" s="162"/>
      <c r="AD30" s="162"/>
      <c r="AE30" s="183"/>
      <c r="AF30" s="161"/>
      <c r="AG30" s="161"/>
      <c r="AH30" s="127"/>
      <c r="AI30" s="161"/>
      <c r="AJ30" s="161"/>
      <c r="AK30" s="161"/>
      <c r="AL30" s="318"/>
      <c r="AM30" s="240"/>
      <c r="AN30" s="240"/>
      <c r="AO30" s="167"/>
      <c r="AP30" s="321"/>
      <c r="AQ30" s="462" t="s">
        <v>213</v>
      </c>
      <c r="AR30" s="462" t="s">
        <v>213</v>
      </c>
      <c r="AS30" s="323"/>
      <c r="AT30" s="169"/>
      <c r="AU30" s="170"/>
      <c r="AV30" s="167"/>
      <c r="AW30" s="529"/>
      <c r="AX30" s="463"/>
      <c r="AY30" s="463"/>
      <c r="AZ30" s="463"/>
      <c r="BA30" s="463"/>
      <c r="BB30" s="463"/>
      <c r="BC30" s="326"/>
      <c r="BD30" s="326"/>
      <c r="BE30" s="326"/>
      <c r="BF30" s="326"/>
      <c r="BG30" s="167"/>
      <c r="BH30" s="240"/>
      <c r="BI30" s="240"/>
      <c r="BJ30" s="240"/>
      <c r="BK30" s="240"/>
      <c r="BL30" s="323"/>
      <c r="BM30" s="168"/>
      <c r="BN30" s="167"/>
      <c r="BO30" s="167"/>
      <c r="BP30" s="195"/>
      <c r="BQ30" s="438"/>
      <c r="BR30" s="435"/>
      <c r="BS30" s="436"/>
      <c r="BT30" s="436" t="s">
        <v>213</v>
      </c>
      <c r="BU30" s="437" t="s">
        <v>213</v>
      </c>
    </row>
    <row r="31" spans="1:73" s="42" customFormat="1" ht="24.95" customHeight="1" x14ac:dyDescent="0.25">
      <c r="A31" s="226" t="s">
        <v>49</v>
      </c>
      <c r="B31" s="227">
        <v>23</v>
      </c>
      <c r="C31" s="167">
        <v>27</v>
      </c>
      <c r="D31" s="167"/>
      <c r="E31" s="164"/>
      <c r="F31" s="164"/>
      <c r="G31" s="290"/>
      <c r="H31" s="290"/>
      <c r="I31" s="290" t="s">
        <v>213</v>
      </c>
      <c r="J31" s="290" t="s">
        <v>213</v>
      </c>
      <c r="K31" s="427" t="s">
        <v>213</v>
      </c>
      <c r="L31" s="290"/>
      <c r="M31" s="290"/>
      <c r="N31" s="427" t="s">
        <v>213</v>
      </c>
      <c r="O31" s="290"/>
      <c r="P31" s="290"/>
      <c r="Q31" s="427" t="s">
        <v>213</v>
      </c>
      <c r="R31" s="290"/>
      <c r="S31" s="290"/>
      <c r="T31" s="162"/>
      <c r="U31" s="162"/>
      <c r="V31" s="162"/>
      <c r="W31" s="162"/>
      <c r="X31" s="162"/>
      <c r="Y31" s="162"/>
      <c r="Z31" s="314"/>
      <c r="AA31" s="314"/>
      <c r="AB31" s="313"/>
      <c r="AC31" s="162"/>
      <c r="AD31" s="162"/>
      <c r="AE31" s="183"/>
      <c r="AF31" s="161"/>
      <c r="AG31" s="161"/>
      <c r="AH31" s="127"/>
      <c r="AI31" s="161"/>
      <c r="AJ31" s="161"/>
      <c r="AK31" s="161"/>
      <c r="AL31" s="318"/>
      <c r="AM31" s="240"/>
      <c r="AN31" s="240"/>
      <c r="AO31" s="167"/>
      <c r="AP31" s="321"/>
      <c r="AQ31" s="462" t="s">
        <v>213</v>
      </c>
      <c r="AR31" s="462" t="s">
        <v>213</v>
      </c>
      <c r="AS31" s="323"/>
      <c r="AT31" s="169"/>
      <c r="AU31" s="170"/>
      <c r="AV31" s="167"/>
      <c r="AW31" s="529"/>
      <c r="AX31" s="463"/>
      <c r="AY31" s="463"/>
      <c r="AZ31" s="463"/>
      <c r="BA31" s="463"/>
      <c r="BB31" s="463"/>
      <c r="BC31" s="326"/>
      <c r="BD31" s="326"/>
      <c r="BE31" s="326"/>
      <c r="BF31" s="326"/>
      <c r="BG31" s="167"/>
      <c r="BH31" s="240"/>
      <c r="BI31" s="240"/>
      <c r="BJ31" s="240"/>
      <c r="BK31" s="240"/>
      <c r="BL31" s="323"/>
      <c r="BM31" s="168"/>
      <c r="BN31" s="167"/>
      <c r="BO31" s="167"/>
      <c r="BP31" s="195"/>
      <c r="BQ31" s="438"/>
      <c r="BR31" s="435"/>
      <c r="BS31" s="436"/>
      <c r="BT31" s="436" t="s">
        <v>213</v>
      </c>
      <c r="BU31" s="437" t="s">
        <v>213</v>
      </c>
    </row>
    <row r="32" spans="1:73" s="42" customFormat="1" ht="24.95" customHeight="1" x14ac:dyDescent="0.25">
      <c r="A32" s="224" t="s">
        <v>50</v>
      </c>
      <c r="B32" s="227">
        <v>24</v>
      </c>
      <c r="C32" s="167">
        <v>33</v>
      </c>
      <c r="D32" s="167"/>
      <c r="E32" s="164">
        <v>7.7</v>
      </c>
      <c r="F32" s="164">
        <v>7.59</v>
      </c>
      <c r="G32" s="290">
        <v>2080</v>
      </c>
      <c r="H32" s="290">
        <v>1500</v>
      </c>
      <c r="I32" s="290">
        <v>253.99999999999977</v>
      </c>
      <c r="J32" s="290">
        <v>31</v>
      </c>
      <c r="K32" s="427">
        <v>87.795275590551171</v>
      </c>
      <c r="L32" s="290">
        <v>325.64102564102535</v>
      </c>
      <c r="M32" s="290">
        <v>44.4</v>
      </c>
      <c r="N32" s="427">
        <v>86.365354330708655</v>
      </c>
      <c r="O32" s="290">
        <v>651.2820512820507</v>
      </c>
      <c r="P32" s="290">
        <v>120</v>
      </c>
      <c r="Q32" s="427">
        <v>81.574803149606282</v>
      </c>
      <c r="R32" s="290"/>
      <c r="S32" s="290"/>
      <c r="T32" s="162"/>
      <c r="U32" s="162"/>
      <c r="V32" s="162"/>
      <c r="W32" s="162"/>
      <c r="X32" s="162"/>
      <c r="Y32" s="162"/>
      <c r="Z32" s="314"/>
      <c r="AA32" s="314"/>
      <c r="AB32" s="313"/>
      <c r="AC32" s="162"/>
      <c r="AD32" s="162"/>
      <c r="AE32" s="183"/>
      <c r="AF32" s="161"/>
      <c r="AG32" s="161"/>
      <c r="AH32" s="127" t="s">
        <v>214</v>
      </c>
      <c r="AI32" s="161" t="s">
        <v>215</v>
      </c>
      <c r="AJ32" s="161" t="s">
        <v>216</v>
      </c>
      <c r="AK32" s="161" t="s">
        <v>216</v>
      </c>
      <c r="AL32" s="318"/>
      <c r="AM32" s="240"/>
      <c r="AN32" s="240"/>
      <c r="AO32" s="167"/>
      <c r="AP32" s="321"/>
      <c r="AQ32" s="462">
        <v>365.99999999999994</v>
      </c>
      <c r="AR32" s="462">
        <v>280.00000000000011</v>
      </c>
      <c r="AS32" s="323"/>
      <c r="AT32" s="169"/>
      <c r="AU32" s="170"/>
      <c r="AV32" s="167"/>
      <c r="AW32" s="462">
        <v>25</v>
      </c>
      <c r="AX32" s="463"/>
      <c r="AY32" s="463"/>
      <c r="AZ32" s="463"/>
      <c r="BA32" s="463"/>
      <c r="BB32" s="463"/>
      <c r="BC32" s="326"/>
      <c r="BD32" s="326"/>
      <c r="BE32" s="326"/>
      <c r="BF32" s="326"/>
      <c r="BG32" s="167"/>
      <c r="BH32" s="240"/>
      <c r="BI32" s="240"/>
      <c r="BJ32" s="240"/>
      <c r="BK32" s="240"/>
      <c r="BL32" s="323"/>
      <c r="BM32" s="168"/>
      <c r="BN32" s="167"/>
      <c r="BO32" s="167"/>
      <c r="BP32" s="195"/>
      <c r="BQ32" s="438"/>
      <c r="BR32" s="435"/>
      <c r="BS32" s="436"/>
      <c r="BT32" s="436" t="s">
        <v>213</v>
      </c>
      <c r="BU32" s="437" t="s">
        <v>213</v>
      </c>
    </row>
    <row r="33" spans="1:73" s="42" customFormat="1" ht="24.95" customHeight="1" x14ac:dyDescent="0.25">
      <c r="A33" s="226" t="s">
        <v>51</v>
      </c>
      <c r="B33" s="227">
        <v>25</v>
      </c>
      <c r="C33" s="167">
        <v>30</v>
      </c>
      <c r="D33" s="167"/>
      <c r="E33" s="164"/>
      <c r="F33" s="164"/>
      <c r="G33" s="290"/>
      <c r="H33" s="290"/>
      <c r="I33" s="290" t="s">
        <v>213</v>
      </c>
      <c r="J33" s="290" t="s">
        <v>213</v>
      </c>
      <c r="K33" s="427" t="s">
        <v>213</v>
      </c>
      <c r="L33" s="290"/>
      <c r="M33" s="290"/>
      <c r="N33" s="427" t="s">
        <v>213</v>
      </c>
      <c r="O33" s="290"/>
      <c r="P33" s="290"/>
      <c r="Q33" s="427" t="s">
        <v>213</v>
      </c>
      <c r="R33" s="290"/>
      <c r="S33" s="290"/>
      <c r="T33" s="162"/>
      <c r="U33" s="162"/>
      <c r="V33" s="162"/>
      <c r="W33" s="162"/>
      <c r="X33" s="162"/>
      <c r="Y33" s="162"/>
      <c r="Z33" s="314"/>
      <c r="AA33" s="314"/>
      <c r="AB33" s="313"/>
      <c r="AC33" s="162"/>
      <c r="AD33" s="162"/>
      <c r="AE33" s="183"/>
      <c r="AF33" s="161"/>
      <c r="AG33" s="161"/>
      <c r="AH33" s="127"/>
      <c r="AI33" s="161"/>
      <c r="AJ33" s="161"/>
      <c r="AK33" s="161"/>
      <c r="AL33" s="318"/>
      <c r="AM33" s="240"/>
      <c r="AN33" s="240"/>
      <c r="AO33" s="167"/>
      <c r="AP33" s="321"/>
      <c r="AQ33" s="462" t="s">
        <v>213</v>
      </c>
      <c r="AR33" s="462" t="s">
        <v>213</v>
      </c>
      <c r="AS33" s="323"/>
      <c r="AT33" s="169"/>
      <c r="AU33" s="170"/>
      <c r="AV33" s="167"/>
      <c r="AW33" s="529"/>
      <c r="AX33" s="463"/>
      <c r="AY33" s="463"/>
      <c r="AZ33" s="463"/>
      <c r="BA33" s="463"/>
      <c r="BB33" s="463"/>
      <c r="BC33" s="326"/>
      <c r="BD33" s="326"/>
      <c r="BE33" s="326"/>
      <c r="BF33" s="326"/>
      <c r="BG33" s="167"/>
      <c r="BH33" s="240"/>
      <c r="BI33" s="240"/>
      <c r="BJ33" s="240"/>
      <c r="BK33" s="240"/>
      <c r="BL33" s="323"/>
      <c r="BM33" s="168"/>
      <c r="BN33" s="167"/>
      <c r="BO33" s="167"/>
      <c r="BP33" s="195"/>
      <c r="BQ33" s="438"/>
      <c r="BR33" s="435"/>
      <c r="BS33" s="436"/>
      <c r="BT33" s="436" t="s">
        <v>213</v>
      </c>
      <c r="BU33" s="437" t="s">
        <v>213</v>
      </c>
    </row>
    <row r="34" spans="1:73" s="42" customFormat="1" ht="24.95" customHeight="1" x14ac:dyDescent="0.25">
      <c r="A34" s="226" t="s">
        <v>52</v>
      </c>
      <c r="B34" s="227">
        <v>26</v>
      </c>
      <c r="C34" s="167">
        <v>34</v>
      </c>
      <c r="D34" s="167"/>
      <c r="E34" s="164"/>
      <c r="F34" s="164"/>
      <c r="G34" s="290"/>
      <c r="H34" s="290"/>
      <c r="I34" s="290" t="s">
        <v>213</v>
      </c>
      <c r="J34" s="290" t="s">
        <v>213</v>
      </c>
      <c r="K34" s="427" t="s">
        <v>213</v>
      </c>
      <c r="L34" s="290"/>
      <c r="M34" s="290"/>
      <c r="N34" s="427" t="s">
        <v>213</v>
      </c>
      <c r="O34" s="290"/>
      <c r="P34" s="290"/>
      <c r="Q34" s="427" t="s">
        <v>213</v>
      </c>
      <c r="R34" s="290"/>
      <c r="S34" s="290"/>
      <c r="T34" s="162"/>
      <c r="U34" s="162"/>
      <c r="V34" s="162"/>
      <c r="W34" s="162"/>
      <c r="X34" s="162"/>
      <c r="Y34" s="162"/>
      <c r="Z34" s="314"/>
      <c r="AA34" s="314"/>
      <c r="AB34" s="313"/>
      <c r="AC34" s="162"/>
      <c r="AD34" s="162"/>
      <c r="AE34" s="183"/>
      <c r="AF34" s="161"/>
      <c r="AG34" s="161"/>
      <c r="AH34" s="127"/>
      <c r="AI34" s="161"/>
      <c r="AJ34" s="161"/>
      <c r="AK34" s="161"/>
      <c r="AL34" s="318"/>
      <c r="AM34" s="240"/>
      <c r="AN34" s="240"/>
      <c r="AO34" s="167"/>
      <c r="AP34" s="321"/>
      <c r="AQ34" s="462" t="s">
        <v>213</v>
      </c>
      <c r="AR34" s="462" t="s">
        <v>213</v>
      </c>
      <c r="AS34" s="323"/>
      <c r="AT34" s="169"/>
      <c r="AU34" s="170"/>
      <c r="AV34" s="167"/>
      <c r="AW34" s="529"/>
      <c r="AX34" s="463"/>
      <c r="AY34" s="463"/>
      <c r="AZ34" s="463"/>
      <c r="BA34" s="463"/>
      <c r="BB34" s="463"/>
      <c r="BC34" s="326"/>
      <c r="BD34" s="326"/>
      <c r="BE34" s="326"/>
      <c r="BF34" s="326"/>
      <c r="BG34" s="167"/>
      <c r="BH34" s="240"/>
      <c r="BI34" s="240"/>
      <c r="BJ34" s="240"/>
      <c r="BK34" s="240"/>
      <c r="BL34" s="323"/>
      <c r="BM34" s="168"/>
      <c r="BN34" s="167"/>
      <c r="BO34" s="167"/>
      <c r="BP34" s="195"/>
      <c r="BQ34" s="438"/>
      <c r="BR34" s="435"/>
      <c r="BS34" s="436"/>
      <c r="BT34" s="436" t="s">
        <v>213</v>
      </c>
      <c r="BU34" s="437" t="s">
        <v>213</v>
      </c>
    </row>
    <row r="35" spans="1:73" s="42" customFormat="1" ht="24.95" customHeight="1" x14ac:dyDescent="0.25">
      <c r="A35" s="226" t="s">
        <v>53</v>
      </c>
      <c r="B35" s="227">
        <v>27</v>
      </c>
      <c r="C35" s="167">
        <v>21</v>
      </c>
      <c r="D35" s="167"/>
      <c r="E35" s="164"/>
      <c r="F35" s="164"/>
      <c r="G35" s="290"/>
      <c r="H35" s="290"/>
      <c r="I35" s="290" t="s">
        <v>213</v>
      </c>
      <c r="J35" s="290" t="s">
        <v>213</v>
      </c>
      <c r="K35" s="427" t="s">
        <v>213</v>
      </c>
      <c r="L35" s="290"/>
      <c r="M35" s="290"/>
      <c r="N35" s="427" t="s">
        <v>213</v>
      </c>
      <c r="O35" s="290"/>
      <c r="P35" s="290"/>
      <c r="Q35" s="427" t="s">
        <v>213</v>
      </c>
      <c r="R35" s="290"/>
      <c r="S35" s="290"/>
      <c r="T35" s="162"/>
      <c r="U35" s="162"/>
      <c r="V35" s="162"/>
      <c r="W35" s="162"/>
      <c r="X35" s="162"/>
      <c r="Y35" s="162"/>
      <c r="Z35" s="314"/>
      <c r="AA35" s="314"/>
      <c r="AB35" s="313"/>
      <c r="AC35" s="162"/>
      <c r="AD35" s="162"/>
      <c r="AE35" s="183"/>
      <c r="AF35" s="161"/>
      <c r="AG35" s="161"/>
      <c r="AH35" s="127"/>
      <c r="AI35" s="161"/>
      <c r="AJ35" s="161"/>
      <c r="AK35" s="161"/>
      <c r="AL35" s="318"/>
      <c r="AM35" s="240"/>
      <c r="AN35" s="240"/>
      <c r="AO35" s="167"/>
      <c r="AP35" s="321"/>
      <c r="AQ35" s="462" t="s">
        <v>213</v>
      </c>
      <c r="AR35" s="462" t="s">
        <v>213</v>
      </c>
      <c r="AS35" s="323"/>
      <c r="AT35" s="169"/>
      <c r="AU35" s="170"/>
      <c r="AV35" s="167"/>
      <c r="AW35" s="529"/>
      <c r="AX35" s="463"/>
      <c r="AY35" s="463"/>
      <c r="AZ35" s="463"/>
      <c r="BA35" s="463"/>
      <c r="BB35" s="463"/>
      <c r="BC35" s="326"/>
      <c r="BD35" s="326"/>
      <c r="BE35" s="326"/>
      <c r="BF35" s="326"/>
      <c r="BG35" s="167"/>
      <c r="BH35" s="240"/>
      <c r="BI35" s="240"/>
      <c r="BJ35" s="240"/>
      <c r="BK35" s="240"/>
      <c r="BL35" s="323"/>
      <c r="BM35" s="168"/>
      <c r="BN35" s="167"/>
      <c r="BO35" s="167"/>
      <c r="BP35" s="195"/>
      <c r="BQ35" s="438"/>
      <c r="BR35" s="435"/>
      <c r="BS35" s="436"/>
      <c r="BT35" s="436" t="s">
        <v>213</v>
      </c>
      <c r="BU35" s="437" t="s">
        <v>213</v>
      </c>
    </row>
    <row r="36" spans="1:73" s="42" customFormat="1" ht="24.95" customHeight="1" x14ac:dyDescent="0.25">
      <c r="A36" s="226" t="s">
        <v>47</v>
      </c>
      <c r="B36" s="227">
        <v>28</v>
      </c>
      <c r="C36" s="167">
        <v>28</v>
      </c>
      <c r="D36" s="167"/>
      <c r="E36" s="164">
        <v>8.31</v>
      </c>
      <c r="F36" s="164">
        <v>8</v>
      </c>
      <c r="G36" s="290">
        <v>1087</v>
      </c>
      <c r="H36" s="290">
        <v>1112</v>
      </c>
      <c r="I36" s="290">
        <v>150.00000000000014</v>
      </c>
      <c r="J36" s="290">
        <v>20</v>
      </c>
      <c r="K36" s="427">
        <v>86.666666666666686</v>
      </c>
      <c r="L36" s="290">
        <v>205</v>
      </c>
      <c r="M36" s="290">
        <v>39.22</v>
      </c>
      <c r="N36" s="427">
        <v>80.868292682926835</v>
      </c>
      <c r="O36" s="290">
        <v>410</v>
      </c>
      <c r="P36" s="290">
        <v>106</v>
      </c>
      <c r="Q36" s="427">
        <v>74.146341463414629</v>
      </c>
      <c r="R36" s="290"/>
      <c r="S36" s="290"/>
      <c r="T36" s="162"/>
      <c r="U36" s="162"/>
      <c r="V36" s="162"/>
      <c r="W36" s="162"/>
      <c r="X36" s="162"/>
      <c r="Y36" s="162"/>
      <c r="Z36" s="314"/>
      <c r="AA36" s="314"/>
      <c r="AB36" s="313"/>
      <c r="AC36" s="162"/>
      <c r="AD36" s="162"/>
      <c r="AE36" s="183"/>
      <c r="AF36" s="161"/>
      <c r="AG36" s="161"/>
      <c r="AH36" s="127" t="s">
        <v>214</v>
      </c>
      <c r="AI36" s="161" t="s">
        <v>215</v>
      </c>
      <c r="AJ36" s="161" t="s">
        <v>216</v>
      </c>
      <c r="AK36" s="161" t="s">
        <v>216</v>
      </c>
      <c r="AL36" s="318"/>
      <c r="AM36" s="240"/>
      <c r="AN36" s="240"/>
      <c r="AO36" s="167"/>
      <c r="AP36" s="321"/>
      <c r="AQ36" s="462">
        <v>365.99999999999994</v>
      </c>
      <c r="AR36" s="462">
        <v>280.00000000000011</v>
      </c>
      <c r="AS36" s="323"/>
      <c r="AT36" s="169"/>
      <c r="AU36" s="170"/>
      <c r="AV36" s="167"/>
      <c r="AW36" s="529"/>
      <c r="AX36" s="463"/>
      <c r="AY36" s="463"/>
      <c r="AZ36" s="463"/>
      <c r="BA36" s="463"/>
      <c r="BB36" s="463"/>
      <c r="BC36" s="326"/>
      <c r="BD36" s="326"/>
      <c r="BE36" s="326"/>
      <c r="BF36" s="326"/>
      <c r="BG36" s="167"/>
      <c r="BH36" s="240"/>
      <c r="BI36" s="240"/>
      <c r="BJ36" s="240"/>
      <c r="BK36" s="240"/>
      <c r="BL36" s="323"/>
      <c r="BM36" s="168"/>
      <c r="BN36" s="167"/>
      <c r="BO36" s="167"/>
      <c r="BP36" s="195"/>
      <c r="BQ36" s="438"/>
      <c r="BR36" s="435"/>
      <c r="BS36" s="436"/>
      <c r="BT36" s="436" t="s">
        <v>213</v>
      </c>
      <c r="BU36" s="437" t="s">
        <v>213</v>
      </c>
    </row>
    <row r="37" spans="1:73" s="42" customFormat="1" ht="24.95" customHeight="1" x14ac:dyDescent="0.25">
      <c r="A37" s="226" t="s">
        <v>48</v>
      </c>
      <c r="B37" s="227">
        <v>29</v>
      </c>
      <c r="C37" s="167">
        <v>24</v>
      </c>
      <c r="D37" s="167"/>
      <c r="E37" s="164"/>
      <c r="F37" s="164"/>
      <c r="G37" s="290"/>
      <c r="H37" s="290"/>
      <c r="I37" s="290" t="s">
        <v>213</v>
      </c>
      <c r="J37" s="290" t="s">
        <v>213</v>
      </c>
      <c r="K37" s="427" t="s">
        <v>213</v>
      </c>
      <c r="L37" s="290"/>
      <c r="M37" s="290"/>
      <c r="N37" s="427" t="s">
        <v>213</v>
      </c>
      <c r="O37" s="290"/>
      <c r="P37" s="290"/>
      <c r="Q37" s="427" t="s">
        <v>213</v>
      </c>
      <c r="R37" s="290"/>
      <c r="S37" s="290"/>
      <c r="T37" s="162"/>
      <c r="U37" s="162"/>
      <c r="V37" s="162"/>
      <c r="W37" s="162"/>
      <c r="X37" s="162"/>
      <c r="Y37" s="162"/>
      <c r="Z37" s="314"/>
      <c r="AA37" s="314"/>
      <c r="AB37" s="313"/>
      <c r="AC37" s="162"/>
      <c r="AD37" s="162"/>
      <c r="AE37" s="183"/>
      <c r="AF37" s="161"/>
      <c r="AG37" s="161"/>
      <c r="AH37" s="127"/>
      <c r="AI37" s="161"/>
      <c r="AJ37" s="161"/>
      <c r="AK37" s="161"/>
      <c r="AL37" s="318"/>
      <c r="AM37" s="240"/>
      <c r="AN37" s="240"/>
      <c r="AO37" s="167"/>
      <c r="AP37" s="321"/>
      <c r="AQ37" s="462" t="s">
        <v>213</v>
      </c>
      <c r="AR37" s="462" t="s">
        <v>213</v>
      </c>
      <c r="AS37" s="323"/>
      <c r="AT37" s="169"/>
      <c r="AU37" s="170"/>
      <c r="AV37" s="167"/>
      <c r="AW37" s="529"/>
      <c r="AX37" s="463"/>
      <c r="AY37" s="463"/>
      <c r="AZ37" s="463"/>
      <c r="BA37" s="463"/>
      <c r="BB37" s="463"/>
      <c r="BC37" s="326"/>
      <c r="BD37" s="326"/>
      <c r="BE37" s="326"/>
      <c r="BF37" s="326"/>
      <c r="BG37" s="167"/>
      <c r="BH37" s="240"/>
      <c r="BI37" s="240"/>
      <c r="BJ37" s="240"/>
      <c r="BK37" s="240"/>
      <c r="BL37" s="323"/>
      <c r="BM37" s="168"/>
      <c r="BN37" s="167"/>
      <c r="BO37" s="167"/>
      <c r="BP37" s="195"/>
      <c r="BQ37" s="438"/>
      <c r="BR37" s="439"/>
      <c r="BS37" s="436"/>
      <c r="BT37" s="436"/>
      <c r="BU37" s="440"/>
    </row>
    <row r="38" spans="1:73" s="42" customFormat="1" ht="24.95" customHeight="1" x14ac:dyDescent="0.25">
      <c r="A38" s="226" t="s">
        <v>49</v>
      </c>
      <c r="B38" s="227">
        <v>30</v>
      </c>
      <c r="C38" s="167">
        <v>23</v>
      </c>
      <c r="D38" s="167"/>
      <c r="E38" s="164"/>
      <c r="F38" s="164"/>
      <c r="G38" s="290"/>
      <c r="H38" s="290"/>
      <c r="I38" s="290" t="s">
        <v>213</v>
      </c>
      <c r="J38" s="290" t="s">
        <v>213</v>
      </c>
      <c r="K38" s="427" t="s">
        <v>213</v>
      </c>
      <c r="L38" s="290"/>
      <c r="M38" s="290"/>
      <c r="N38" s="427" t="s">
        <v>213</v>
      </c>
      <c r="O38" s="290"/>
      <c r="P38" s="290"/>
      <c r="Q38" s="427" t="s">
        <v>213</v>
      </c>
      <c r="R38" s="290"/>
      <c r="S38" s="290"/>
      <c r="T38" s="162"/>
      <c r="U38" s="162"/>
      <c r="V38" s="162"/>
      <c r="W38" s="162"/>
      <c r="X38" s="162"/>
      <c r="Y38" s="162"/>
      <c r="Z38" s="314"/>
      <c r="AA38" s="314"/>
      <c r="AB38" s="313"/>
      <c r="AC38" s="162"/>
      <c r="AD38" s="162"/>
      <c r="AE38" s="183"/>
      <c r="AF38" s="161"/>
      <c r="AG38" s="161"/>
      <c r="AH38" s="127"/>
      <c r="AI38" s="161"/>
      <c r="AJ38" s="161"/>
      <c r="AK38" s="161"/>
      <c r="AL38" s="318"/>
      <c r="AM38" s="240"/>
      <c r="AN38" s="240"/>
      <c r="AO38" s="167"/>
      <c r="AP38" s="321"/>
      <c r="AQ38" s="527" t="s">
        <v>213</v>
      </c>
      <c r="AR38" s="436" t="s">
        <v>213</v>
      </c>
      <c r="AS38" s="323"/>
      <c r="AT38" s="169"/>
      <c r="AU38" s="170"/>
      <c r="AV38" s="167"/>
      <c r="AW38" s="529"/>
      <c r="AX38" s="463"/>
      <c r="AY38" s="463"/>
      <c r="AZ38" s="463"/>
      <c r="BA38" s="463"/>
      <c r="BB38" s="463"/>
      <c r="BC38" s="326"/>
      <c r="BD38" s="326"/>
      <c r="BE38" s="326"/>
      <c r="BF38" s="326"/>
      <c r="BG38" s="167"/>
      <c r="BH38" s="240"/>
      <c r="BI38" s="240"/>
      <c r="BJ38" s="240"/>
      <c r="BK38" s="240"/>
      <c r="BL38" s="323"/>
      <c r="BM38" s="168"/>
      <c r="BN38" s="167"/>
      <c r="BO38" s="167"/>
      <c r="BP38" s="195"/>
      <c r="BQ38" s="438"/>
      <c r="BR38" s="435"/>
      <c r="BS38" s="436"/>
      <c r="BT38" s="436" t="s">
        <v>213</v>
      </c>
      <c r="BU38" s="437"/>
    </row>
    <row r="39" spans="1:73" s="42" customFormat="1" ht="24.95" customHeight="1" thickBot="1" x14ac:dyDescent="0.3">
      <c r="A39" s="224" t="s">
        <v>50</v>
      </c>
      <c r="B39" s="229">
        <v>31</v>
      </c>
      <c r="C39" s="172">
        <v>20</v>
      </c>
      <c r="D39" s="172"/>
      <c r="E39" s="164">
        <v>8.02</v>
      </c>
      <c r="F39" s="164">
        <v>8.11</v>
      </c>
      <c r="G39" s="290">
        <v>1389</v>
      </c>
      <c r="H39" s="290">
        <v>1211</v>
      </c>
      <c r="I39" s="290">
        <v>370.00000000000006</v>
      </c>
      <c r="J39" s="290">
        <v>22.222222222222165</v>
      </c>
      <c r="K39" s="427">
        <v>93.99399399399401</v>
      </c>
      <c r="L39" s="290">
        <v>474.35897435897442</v>
      </c>
      <c r="M39" s="290">
        <v>37.74</v>
      </c>
      <c r="N39" s="427">
        <v>92.043999999999997</v>
      </c>
      <c r="O39" s="290">
        <v>948.71794871794884</v>
      </c>
      <c r="P39" s="290">
        <v>102</v>
      </c>
      <c r="Q39" s="427">
        <v>89.248648648648654</v>
      </c>
      <c r="R39" s="290"/>
      <c r="S39" s="290"/>
      <c r="T39" s="162"/>
      <c r="U39" s="162"/>
      <c r="V39" s="162"/>
      <c r="W39" s="162"/>
      <c r="X39" s="162"/>
      <c r="Y39" s="162"/>
      <c r="Z39" s="314"/>
      <c r="AA39" s="314"/>
      <c r="AB39" s="313"/>
      <c r="AC39" s="162"/>
      <c r="AD39" s="162"/>
      <c r="AE39" s="183"/>
      <c r="AF39" s="161"/>
      <c r="AG39" s="161"/>
      <c r="AH39" s="127" t="s">
        <v>214</v>
      </c>
      <c r="AI39" s="161" t="s">
        <v>215</v>
      </c>
      <c r="AJ39" s="161" t="s">
        <v>216</v>
      </c>
      <c r="AK39" s="161" t="s">
        <v>216</v>
      </c>
      <c r="AL39" s="319"/>
      <c r="AM39" s="241"/>
      <c r="AN39" s="241"/>
      <c r="AO39" s="172"/>
      <c r="AP39" s="322"/>
      <c r="AQ39" s="464">
        <v>318.00000000000023</v>
      </c>
      <c r="AR39" s="465">
        <v>414.00000000000017</v>
      </c>
      <c r="AS39" s="324"/>
      <c r="AT39" s="174"/>
      <c r="AU39" s="175"/>
      <c r="AV39" s="172"/>
      <c r="AW39" s="530"/>
      <c r="AX39" s="468"/>
      <c r="AY39" s="468"/>
      <c r="AZ39" s="468"/>
      <c r="BA39" s="468"/>
      <c r="BB39" s="468"/>
      <c r="BC39" s="327"/>
      <c r="BD39" s="327"/>
      <c r="BE39" s="327"/>
      <c r="BF39" s="327"/>
      <c r="BG39" s="172"/>
      <c r="BH39" s="241"/>
      <c r="BI39" s="241"/>
      <c r="BJ39" s="241"/>
      <c r="BK39" s="241"/>
      <c r="BL39" s="324"/>
      <c r="BM39" s="173"/>
      <c r="BN39" s="172"/>
      <c r="BO39" s="172"/>
      <c r="BP39" s="302"/>
      <c r="BQ39" s="441"/>
      <c r="BR39" s="435"/>
      <c r="BS39" s="436"/>
      <c r="BT39" s="436" t="s">
        <v>213</v>
      </c>
      <c r="BU39" s="437" t="s">
        <v>213</v>
      </c>
    </row>
    <row r="40" spans="1:73" s="42" customFormat="1" ht="24.95" customHeight="1" thickBot="1" x14ac:dyDescent="0.3">
      <c r="A40" s="113" t="s">
        <v>11</v>
      </c>
      <c r="B40" s="177"/>
      <c r="C40" s="177">
        <f>IF(SUM(C9:C39)=0,"",SUM(C9:C39))</f>
        <v>644</v>
      </c>
      <c r="D40" s="177"/>
      <c r="E40" s="178"/>
      <c r="F40" s="178"/>
      <c r="G40" s="178"/>
      <c r="H40" s="178"/>
      <c r="I40" s="177"/>
      <c r="J40" s="177"/>
      <c r="K40" s="179"/>
      <c r="L40" s="177"/>
      <c r="M40" s="177"/>
      <c r="N40" s="179"/>
      <c r="O40" s="177"/>
      <c r="P40" s="177"/>
      <c r="Q40" s="180"/>
      <c r="R40" s="181"/>
      <c r="S40" s="181"/>
      <c r="T40" s="181"/>
      <c r="U40" s="181"/>
      <c r="V40" s="181"/>
      <c r="W40" s="181"/>
      <c r="X40" s="181"/>
      <c r="Y40" s="181"/>
      <c r="Z40" s="181"/>
      <c r="AA40" s="181"/>
      <c r="AB40" s="181"/>
      <c r="AC40" s="181"/>
      <c r="AD40" s="177"/>
      <c r="AE40" s="177"/>
      <c r="AF40" s="177"/>
      <c r="AG40" s="177"/>
      <c r="AH40" s="177"/>
      <c r="AI40" s="177"/>
      <c r="AJ40" s="177"/>
      <c r="AK40" s="177"/>
      <c r="AL40" s="177"/>
      <c r="AM40" s="177"/>
      <c r="AN40" s="177"/>
      <c r="AO40" s="177"/>
      <c r="AP40" s="177"/>
      <c r="AQ40" s="177"/>
      <c r="AR40" s="177"/>
      <c r="AS40" s="177"/>
      <c r="AT40" s="177"/>
      <c r="AU40" s="177"/>
      <c r="AV40" s="177"/>
      <c r="AW40" s="177">
        <f>SUM(AW9:AW39)</f>
        <v>25</v>
      </c>
      <c r="AX40" s="177">
        <f>SUM(AX9:AX39)</f>
        <v>0</v>
      </c>
      <c r="AY40" s="177">
        <f>SUM(AY9:AY39)</f>
        <v>0</v>
      </c>
      <c r="AZ40" s="182"/>
      <c r="BA40" s="182"/>
      <c r="BB40" s="177">
        <f>SUM(BB9:BB39)</f>
        <v>0</v>
      </c>
      <c r="BC40" s="182"/>
      <c r="BD40" s="182"/>
      <c r="BE40" s="182"/>
      <c r="BF40" s="442"/>
      <c r="BG40" s="443"/>
      <c r="BH40" s="443"/>
      <c r="BI40" s="443"/>
      <c r="BJ40" s="444"/>
      <c r="BK40" s="299"/>
      <c r="BL40" s="315"/>
      <c r="BM40" s="182"/>
      <c r="BN40" s="299"/>
      <c r="BO40" s="299"/>
      <c r="BP40" s="316"/>
      <c r="BQ40" s="177">
        <f>SUM(BQ9:BQ39)</f>
        <v>0</v>
      </c>
      <c r="BR40" s="177">
        <f>SUM(BR9:BR39)</f>
        <v>0</v>
      </c>
      <c r="BS40" s="177">
        <f>SUM(BS9:BS39)</f>
        <v>0</v>
      </c>
      <c r="BT40" s="177"/>
      <c r="BU40" s="177"/>
    </row>
    <row r="41" spans="1:73" s="42" customFormat="1" ht="24.95" customHeight="1" x14ac:dyDescent="0.25">
      <c r="A41" s="114" t="s">
        <v>225</v>
      </c>
      <c r="B41" s="183"/>
      <c r="C41" s="183">
        <f t="shared" ref="C41:AE41" si="0">IF(SUM(C9:C39)=0,"",AVERAGE(C9:C39))</f>
        <v>20.774193548387096</v>
      </c>
      <c r="D41" s="183" t="str">
        <f t="shared" si="0"/>
        <v/>
      </c>
      <c r="E41" s="184">
        <f t="shared" si="0"/>
        <v>7.6770000000000014</v>
      </c>
      <c r="F41" s="184">
        <f t="shared" si="0"/>
        <v>7.7460000000000004</v>
      </c>
      <c r="G41" s="183">
        <f t="shared" si="0"/>
        <v>1513.8</v>
      </c>
      <c r="H41" s="183">
        <f t="shared" si="0"/>
        <v>1312.3</v>
      </c>
      <c r="I41" s="183">
        <f t="shared" si="0"/>
        <v>412.6</v>
      </c>
      <c r="J41" s="183">
        <f t="shared" si="0"/>
        <v>23.80555555555555</v>
      </c>
      <c r="K41" s="185">
        <f t="shared" si="0"/>
        <v>92.069910306919851</v>
      </c>
      <c r="L41" s="183">
        <f t="shared" si="0"/>
        <v>467.63717948717948</v>
      </c>
      <c r="M41" s="183">
        <f t="shared" si="0"/>
        <v>37.037999999999997</v>
      </c>
      <c r="N41" s="185">
        <f t="shared" si="0"/>
        <v>90.349766256277377</v>
      </c>
      <c r="O41" s="183">
        <f t="shared" si="0"/>
        <v>1043.6743589743589</v>
      </c>
      <c r="P41" s="183">
        <f t="shared" si="0"/>
        <v>104.84324324324322</v>
      </c>
      <c r="Q41" s="185">
        <f t="shared" si="0"/>
        <v>87.051217806638235</v>
      </c>
      <c r="R41" s="185" t="str">
        <f t="shared" si="0"/>
        <v/>
      </c>
      <c r="S41" s="185" t="str">
        <f t="shared" si="0"/>
        <v/>
      </c>
      <c r="T41" s="185" t="str">
        <f t="shared" si="0"/>
        <v/>
      </c>
      <c r="U41" s="185" t="str">
        <f t="shared" si="0"/>
        <v/>
      </c>
      <c r="V41" s="184" t="str">
        <f t="shared" si="0"/>
        <v/>
      </c>
      <c r="W41" s="184" t="str">
        <f t="shared" si="0"/>
        <v/>
      </c>
      <c r="X41" s="184" t="str">
        <f t="shared" si="0"/>
        <v/>
      </c>
      <c r="Y41" s="184" t="str">
        <f t="shared" si="0"/>
        <v/>
      </c>
      <c r="Z41" s="185" t="str">
        <f t="shared" si="0"/>
        <v/>
      </c>
      <c r="AA41" s="185" t="str">
        <f t="shared" si="0"/>
        <v/>
      </c>
      <c r="AB41" s="185" t="str">
        <f t="shared" si="0"/>
        <v/>
      </c>
      <c r="AC41" s="185">
        <f t="shared" si="0"/>
        <v>16.100000000000001</v>
      </c>
      <c r="AD41" s="185">
        <f t="shared" si="0"/>
        <v>6.7</v>
      </c>
      <c r="AE41" s="185">
        <f t="shared" si="0"/>
        <v>58.385093167701868</v>
      </c>
      <c r="AF41" s="183"/>
      <c r="AG41" s="183"/>
      <c r="AH41" s="183"/>
      <c r="AI41" s="183"/>
      <c r="AJ41" s="183"/>
      <c r="AK41" s="183"/>
      <c r="AL41" s="185" t="str">
        <f t="shared" ref="AL41:AY41" si="1">IF(SUM(AL9:AL39)=0,"",AVERAGE(AL9:AL39))</f>
        <v/>
      </c>
      <c r="AM41" s="185" t="str">
        <f t="shared" si="1"/>
        <v/>
      </c>
      <c r="AN41" s="185" t="str">
        <f t="shared" si="1"/>
        <v/>
      </c>
      <c r="AO41" s="185" t="str">
        <f t="shared" si="1"/>
        <v/>
      </c>
      <c r="AP41" s="185" t="str">
        <f t="shared" si="1"/>
        <v/>
      </c>
      <c r="AQ41" s="185">
        <f t="shared" si="1"/>
        <v>267.77777777777777</v>
      </c>
      <c r="AR41" s="185">
        <f t="shared" si="1"/>
        <v>260.22222222222223</v>
      </c>
      <c r="AS41" s="185" t="str">
        <f t="shared" si="1"/>
        <v/>
      </c>
      <c r="AT41" s="185" t="str">
        <f t="shared" si="1"/>
        <v/>
      </c>
      <c r="AU41" s="185" t="str">
        <f t="shared" si="1"/>
        <v/>
      </c>
      <c r="AV41" s="185" t="str">
        <f t="shared" si="1"/>
        <v/>
      </c>
      <c r="AW41" s="185">
        <f t="shared" si="1"/>
        <v>25</v>
      </c>
      <c r="AX41" s="185" t="str">
        <f t="shared" si="1"/>
        <v/>
      </c>
      <c r="AY41" s="185" t="str">
        <f t="shared" si="1"/>
        <v/>
      </c>
      <c r="AZ41" s="183"/>
      <c r="BA41" s="183"/>
      <c r="BB41" s="185" t="str">
        <f t="shared" ref="BB41" si="2">IF(SUM(BB9:BB39)=0,"",AVERAGE(BB9:BB39))</f>
        <v/>
      </c>
      <c r="BC41" s="183"/>
      <c r="BD41" s="183"/>
      <c r="BE41" s="183"/>
      <c r="BF41" s="445"/>
      <c r="BG41" s="445"/>
      <c r="BH41" s="445"/>
      <c r="BI41" s="445"/>
      <c r="BJ41" s="446"/>
      <c r="BK41" s="183"/>
      <c r="BL41" s="185"/>
      <c r="BM41" s="184"/>
      <c r="BN41" s="183"/>
      <c r="BO41" s="183"/>
      <c r="BP41" s="186"/>
      <c r="BQ41" s="185" t="str">
        <f t="shared" ref="BQ41:BU41" si="3">IF(SUM(BQ9:BQ39)=0,"",AVERAGE(BQ9:BQ39))</f>
        <v/>
      </c>
      <c r="BR41" s="185" t="str">
        <f t="shared" si="3"/>
        <v/>
      </c>
      <c r="BS41" s="185" t="str">
        <f t="shared" si="3"/>
        <v/>
      </c>
      <c r="BT41" s="185" t="str">
        <f t="shared" si="3"/>
        <v/>
      </c>
      <c r="BU41" s="185" t="str">
        <f t="shared" si="3"/>
        <v/>
      </c>
    </row>
    <row r="42" spans="1:73" s="42" customFormat="1" ht="24.95" customHeight="1" x14ac:dyDescent="0.25">
      <c r="A42" s="115" t="s">
        <v>14</v>
      </c>
      <c r="B42" s="187"/>
      <c r="C42" s="187">
        <f>MIN(C9:C39)</f>
        <v>13</v>
      </c>
      <c r="D42" s="187">
        <f t="shared" ref="D42:AE42" si="4">MIN(D9:D39)</f>
        <v>0</v>
      </c>
      <c r="E42" s="188">
        <f t="shared" si="4"/>
        <v>6.6</v>
      </c>
      <c r="F42" s="188">
        <f t="shared" si="4"/>
        <v>7.32</v>
      </c>
      <c r="G42" s="187">
        <f t="shared" si="4"/>
        <v>1087</v>
      </c>
      <c r="H42" s="187">
        <f t="shared" si="4"/>
        <v>1102</v>
      </c>
      <c r="I42" s="187">
        <f t="shared" si="4"/>
        <v>150.00000000000014</v>
      </c>
      <c r="J42" s="187">
        <f t="shared" si="4"/>
        <v>8.333333333333341</v>
      </c>
      <c r="K42" s="189">
        <f t="shared" si="4"/>
        <v>86.666666666666686</v>
      </c>
      <c r="L42" s="187">
        <f t="shared" si="4"/>
        <v>205</v>
      </c>
      <c r="M42" s="187">
        <f t="shared" si="4"/>
        <v>30.34</v>
      </c>
      <c r="N42" s="189">
        <f t="shared" si="4"/>
        <v>80.868292682926835</v>
      </c>
      <c r="O42" s="187">
        <f t="shared" si="4"/>
        <v>410</v>
      </c>
      <c r="P42" s="187">
        <f t="shared" si="4"/>
        <v>82</v>
      </c>
      <c r="Q42" s="189">
        <f t="shared" si="4"/>
        <v>74.146341463414629</v>
      </c>
      <c r="R42" s="189">
        <f t="shared" si="4"/>
        <v>0</v>
      </c>
      <c r="S42" s="189">
        <f t="shared" si="4"/>
        <v>0</v>
      </c>
      <c r="T42" s="189">
        <f t="shared" si="4"/>
        <v>0</v>
      </c>
      <c r="U42" s="189">
        <f t="shared" si="4"/>
        <v>0</v>
      </c>
      <c r="V42" s="188">
        <f t="shared" si="4"/>
        <v>0</v>
      </c>
      <c r="W42" s="188">
        <f t="shared" si="4"/>
        <v>0</v>
      </c>
      <c r="X42" s="188">
        <f t="shared" si="4"/>
        <v>0</v>
      </c>
      <c r="Y42" s="188">
        <f t="shared" si="4"/>
        <v>0</v>
      </c>
      <c r="Z42" s="189">
        <f t="shared" si="4"/>
        <v>0</v>
      </c>
      <c r="AA42" s="189">
        <f t="shared" si="4"/>
        <v>0</v>
      </c>
      <c r="AB42" s="189">
        <f t="shared" si="4"/>
        <v>0</v>
      </c>
      <c r="AC42" s="189">
        <f t="shared" si="4"/>
        <v>16.100000000000001</v>
      </c>
      <c r="AD42" s="189">
        <f>MAX(AD8:AD38)</f>
        <v>6.7</v>
      </c>
      <c r="AE42" s="189">
        <f t="shared" si="4"/>
        <v>58.385093167701868</v>
      </c>
      <c r="AF42" s="187"/>
      <c r="AG42" s="187"/>
      <c r="AH42" s="187"/>
      <c r="AI42" s="187"/>
      <c r="AJ42" s="187"/>
      <c r="AK42" s="187"/>
      <c r="AL42" s="189">
        <f t="shared" ref="AL42:AY42" si="5">MIN(AL9:AL39)</f>
        <v>0</v>
      </c>
      <c r="AM42" s="189">
        <f t="shared" si="5"/>
        <v>0</v>
      </c>
      <c r="AN42" s="189">
        <f t="shared" si="5"/>
        <v>0</v>
      </c>
      <c r="AO42" s="189">
        <f t="shared" si="5"/>
        <v>0</v>
      </c>
      <c r="AP42" s="189">
        <f t="shared" si="5"/>
        <v>0</v>
      </c>
      <c r="AQ42" s="189">
        <f t="shared" si="5"/>
        <v>150.00000000000014</v>
      </c>
      <c r="AR42" s="189">
        <f t="shared" si="5"/>
        <v>158.00000000000006</v>
      </c>
      <c r="AS42" s="189">
        <f t="shared" si="5"/>
        <v>0</v>
      </c>
      <c r="AT42" s="189">
        <f t="shared" si="5"/>
        <v>0</v>
      </c>
      <c r="AU42" s="189">
        <f t="shared" si="5"/>
        <v>0</v>
      </c>
      <c r="AV42" s="189">
        <f t="shared" si="5"/>
        <v>0</v>
      </c>
      <c r="AW42" s="189">
        <f t="shared" si="5"/>
        <v>25</v>
      </c>
      <c r="AX42" s="189">
        <f t="shared" si="5"/>
        <v>0</v>
      </c>
      <c r="AY42" s="189">
        <f t="shared" si="5"/>
        <v>0</v>
      </c>
      <c r="AZ42" s="187"/>
      <c r="BA42" s="187"/>
      <c r="BB42" s="189">
        <f t="shared" ref="BB42" si="6">MIN(BB9:BB39)</f>
        <v>0</v>
      </c>
      <c r="BC42" s="187"/>
      <c r="BD42" s="187"/>
      <c r="BE42" s="187"/>
      <c r="BF42" s="447"/>
      <c r="BG42" s="447"/>
      <c r="BH42" s="447"/>
      <c r="BI42" s="447"/>
      <c r="BJ42" s="448"/>
      <c r="BK42" s="187"/>
      <c r="BL42" s="189"/>
      <c r="BM42" s="188"/>
      <c r="BN42" s="187"/>
      <c r="BO42" s="187"/>
      <c r="BP42" s="190"/>
      <c r="BQ42" s="189">
        <f t="shared" ref="BQ42:BU42" si="7">MIN(BQ9:BQ39)</f>
        <v>0</v>
      </c>
      <c r="BR42" s="189">
        <f t="shared" si="7"/>
        <v>0</v>
      </c>
      <c r="BS42" s="189">
        <f t="shared" si="7"/>
        <v>0</v>
      </c>
      <c r="BT42" s="189">
        <f t="shared" si="7"/>
        <v>0</v>
      </c>
      <c r="BU42" s="189">
        <f t="shared" si="7"/>
        <v>0</v>
      </c>
    </row>
    <row r="43" spans="1:73" s="42" customFormat="1" ht="24.95" customHeight="1" thickBot="1" x14ac:dyDescent="0.3">
      <c r="A43" s="116" t="s">
        <v>13</v>
      </c>
      <c r="B43" s="191"/>
      <c r="C43" s="191">
        <f>MAX(C9:C39)</f>
        <v>34</v>
      </c>
      <c r="D43" s="191">
        <f t="shared" ref="D43:AE43" si="8">MAX(D9:D39)</f>
        <v>0</v>
      </c>
      <c r="E43" s="192">
        <f t="shared" si="8"/>
        <v>8.31</v>
      </c>
      <c r="F43" s="192">
        <f t="shared" si="8"/>
        <v>8.11</v>
      </c>
      <c r="G43" s="191">
        <f t="shared" si="8"/>
        <v>2080</v>
      </c>
      <c r="H43" s="191">
        <f t="shared" si="8"/>
        <v>1600</v>
      </c>
      <c r="I43" s="191">
        <f t="shared" si="8"/>
        <v>1300</v>
      </c>
      <c r="J43" s="191">
        <f t="shared" si="8"/>
        <v>32</v>
      </c>
      <c r="K43" s="193">
        <f t="shared" si="8"/>
        <v>98.538461538461533</v>
      </c>
      <c r="L43" s="191">
        <f t="shared" si="8"/>
        <v>1000</v>
      </c>
      <c r="M43" s="191">
        <f t="shared" si="8"/>
        <v>44.4</v>
      </c>
      <c r="N43" s="193">
        <f t="shared" si="8"/>
        <v>96.3</v>
      </c>
      <c r="O43" s="191">
        <f t="shared" si="8"/>
        <v>2800</v>
      </c>
      <c r="P43" s="191">
        <f t="shared" si="8"/>
        <v>122</v>
      </c>
      <c r="Q43" s="193">
        <f t="shared" si="8"/>
        <v>95.714285714285708</v>
      </c>
      <c r="R43" s="193">
        <f t="shared" si="8"/>
        <v>0</v>
      </c>
      <c r="S43" s="193">
        <f t="shared" si="8"/>
        <v>0</v>
      </c>
      <c r="T43" s="193">
        <f t="shared" si="8"/>
        <v>0</v>
      </c>
      <c r="U43" s="193">
        <f t="shared" si="8"/>
        <v>0</v>
      </c>
      <c r="V43" s="192">
        <f t="shared" si="8"/>
        <v>0</v>
      </c>
      <c r="W43" s="192">
        <f t="shared" si="8"/>
        <v>0</v>
      </c>
      <c r="X43" s="192">
        <f t="shared" si="8"/>
        <v>0</v>
      </c>
      <c r="Y43" s="192">
        <f t="shared" si="8"/>
        <v>0</v>
      </c>
      <c r="Z43" s="193">
        <f t="shared" si="8"/>
        <v>0</v>
      </c>
      <c r="AA43" s="193">
        <f t="shared" si="8"/>
        <v>0</v>
      </c>
      <c r="AB43" s="193">
        <f t="shared" si="8"/>
        <v>0</v>
      </c>
      <c r="AC43" s="193">
        <f t="shared" si="8"/>
        <v>16.100000000000001</v>
      </c>
      <c r="AD43" s="193">
        <f>MAX(AD9:AD39)</f>
        <v>6.7</v>
      </c>
      <c r="AE43" s="193">
        <f t="shared" si="8"/>
        <v>58.385093167701868</v>
      </c>
      <c r="AF43" s="191"/>
      <c r="AG43" s="191"/>
      <c r="AH43" s="191"/>
      <c r="AI43" s="191"/>
      <c r="AJ43" s="191"/>
      <c r="AK43" s="191"/>
      <c r="AL43" s="193">
        <f t="shared" ref="AL43:AY43" si="9">MAX(AL9:AL39)</f>
        <v>0</v>
      </c>
      <c r="AM43" s="193">
        <f t="shared" si="9"/>
        <v>0</v>
      </c>
      <c r="AN43" s="193">
        <f t="shared" si="9"/>
        <v>0</v>
      </c>
      <c r="AO43" s="193">
        <f t="shared" si="9"/>
        <v>0</v>
      </c>
      <c r="AP43" s="193">
        <f t="shared" si="9"/>
        <v>0</v>
      </c>
      <c r="AQ43" s="193">
        <f t="shared" si="9"/>
        <v>365.99999999999994</v>
      </c>
      <c r="AR43" s="193">
        <f t="shared" si="9"/>
        <v>414.00000000000017</v>
      </c>
      <c r="AS43" s="193">
        <f t="shared" si="9"/>
        <v>0</v>
      </c>
      <c r="AT43" s="193">
        <f t="shared" si="9"/>
        <v>0</v>
      </c>
      <c r="AU43" s="193">
        <f t="shared" si="9"/>
        <v>0</v>
      </c>
      <c r="AV43" s="193">
        <f t="shared" si="9"/>
        <v>0</v>
      </c>
      <c r="AW43" s="193">
        <f t="shared" si="9"/>
        <v>25</v>
      </c>
      <c r="AX43" s="193">
        <f t="shared" si="9"/>
        <v>0</v>
      </c>
      <c r="AY43" s="193">
        <f t="shared" si="9"/>
        <v>0</v>
      </c>
      <c r="AZ43" s="191"/>
      <c r="BA43" s="191"/>
      <c r="BB43" s="193">
        <f t="shared" ref="BB43" si="10">MAX(BB9:BB39)</f>
        <v>0</v>
      </c>
      <c r="BC43" s="191"/>
      <c r="BD43" s="191"/>
      <c r="BE43" s="191"/>
      <c r="BF43" s="449"/>
      <c r="BG43" s="449"/>
      <c r="BH43" s="449"/>
      <c r="BI43" s="449"/>
      <c r="BJ43" s="450"/>
      <c r="BK43" s="191"/>
      <c r="BL43" s="193"/>
      <c r="BM43" s="192"/>
      <c r="BN43" s="191"/>
      <c r="BO43" s="191"/>
      <c r="BP43" s="328"/>
      <c r="BQ43" s="193">
        <f t="shared" ref="BQ43:BU43" si="11">MAX(BQ9:BQ39)</f>
        <v>0</v>
      </c>
      <c r="BR43" s="193">
        <f t="shared" si="11"/>
        <v>0</v>
      </c>
      <c r="BS43" s="193">
        <f t="shared" si="11"/>
        <v>0</v>
      </c>
      <c r="BT43" s="193">
        <f t="shared" si="11"/>
        <v>0</v>
      </c>
      <c r="BU43" s="193">
        <f t="shared" si="11"/>
        <v>0</v>
      </c>
    </row>
    <row r="44" spans="1:73" s="42" customFormat="1" ht="24.95" customHeight="1" x14ac:dyDescent="0.25">
      <c r="A44" s="117" t="s">
        <v>54</v>
      </c>
      <c r="B44" s="451"/>
      <c r="C44" s="194">
        <f>AVERAGE(C9:C11,C35:C39,C14:C18,C21:C25,C28:C32)</f>
        <v>20.260869565217391</v>
      </c>
      <c r="D44" s="45"/>
      <c r="E44" s="45"/>
      <c r="F44" s="45"/>
      <c r="G44" s="45"/>
      <c r="H44" s="45"/>
      <c r="I44" s="45"/>
      <c r="J44" s="45"/>
      <c r="K44" s="45"/>
      <c r="L44" s="45"/>
      <c r="M44" s="45"/>
      <c r="N44" s="45"/>
      <c r="O44" s="45"/>
      <c r="P44" s="45"/>
      <c r="Q44" s="45"/>
      <c r="R44" s="45"/>
      <c r="S44" s="45"/>
      <c r="T44" s="45"/>
      <c r="U44" s="45"/>
      <c r="V44" s="45"/>
      <c r="W44" s="45"/>
      <c r="X44" s="45"/>
      <c r="Y44" s="45"/>
      <c r="Z44" s="45"/>
      <c r="AA44" s="45"/>
      <c r="AB44" s="45"/>
      <c r="AC44" s="45"/>
      <c r="AD44" s="45"/>
      <c r="AE44" s="45"/>
      <c r="AF44" s="45"/>
      <c r="AG44" s="45"/>
      <c r="AH44" s="45"/>
      <c r="AI44" s="45"/>
      <c r="AJ44" s="45"/>
      <c r="AK44" s="45"/>
      <c r="AL44" s="45"/>
      <c r="AM44" s="45"/>
      <c r="AN44" s="45"/>
      <c r="AO44" s="46"/>
      <c r="AP44" s="45"/>
      <c r="AQ44" s="45"/>
      <c r="AR44" s="45"/>
      <c r="AS44" s="45"/>
      <c r="AT44" s="57"/>
      <c r="AU44" s="57"/>
      <c r="AV44" s="57"/>
      <c r="AW44" s="57"/>
      <c r="AX44" s="57"/>
      <c r="AY44" s="57"/>
      <c r="AZ44" s="45"/>
      <c r="BA44" s="45"/>
      <c r="BB44" s="45"/>
      <c r="BC44" s="45"/>
      <c r="BD44" s="45"/>
      <c r="BE44" s="45"/>
      <c r="BF44" s="57"/>
      <c r="BG44" s="57"/>
      <c r="BH44" s="57"/>
      <c r="BI44" s="57"/>
      <c r="BJ44" s="57"/>
      <c r="BK44" s="242"/>
      <c r="BL44" s="45"/>
      <c r="BM44" s="45"/>
      <c r="BN44" s="45"/>
      <c r="BO44" s="45"/>
      <c r="BP44" s="45"/>
    </row>
    <row r="45" spans="1:73" s="42" customFormat="1" ht="24.95" customHeight="1" x14ac:dyDescent="0.25">
      <c r="A45" s="115" t="s">
        <v>55</v>
      </c>
      <c r="B45" s="452"/>
      <c r="C45" s="195">
        <f>AVERAGE(C12,C19,C26,C33)</f>
        <v>21.5</v>
      </c>
      <c r="D45" s="47"/>
      <c r="E45" s="47"/>
      <c r="F45" s="47"/>
      <c r="G45" s="47"/>
      <c r="H45" s="47"/>
      <c r="I45" s="47"/>
      <c r="J45" s="47"/>
      <c r="K45" s="47"/>
      <c r="L45" s="47"/>
      <c r="M45" s="47"/>
      <c r="N45" s="47"/>
      <c r="O45" s="47"/>
      <c r="P45" s="47"/>
      <c r="Q45" s="47"/>
      <c r="R45" s="47"/>
      <c r="S45" s="47"/>
      <c r="T45" s="47"/>
      <c r="U45" s="47"/>
      <c r="V45" s="47"/>
      <c r="W45" s="47"/>
      <c r="X45" s="47"/>
      <c r="Y45" s="47"/>
      <c r="Z45" s="47"/>
      <c r="AA45" s="47"/>
      <c r="AB45" s="47"/>
      <c r="AC45" s="47"/>
      <c r="AD45" s="47"/>
      <c r="AE45" s="47"/>
      <c r="AF45" s="47"/>
      <c r="AG45" s="47"/>
      <c r="AH45" s="47"/>
      <c r="AI45" s="47"/>
      <c r="AJ45" s="47"/>
      <c r="AK45" s="47"/>
      <c r="AL45" s="47"/>
      <c r="AM45" s="47"/>
      <c r="AN45" s="47"/>
      <c r="AO45" s="47"/>
      <c r="AP45" s="47"/>
      <c r="AQ45" s="47"/>
      <c r="AR45" s="47"/>
      <c r="AS45" s="47"/>
      <c r="AT45" s="57"/>
      <c r="AU45" s="57"/>
      <c r="AV45" s="57"/>
      <c r="AW45" s="57"/>
      <c r="AX45" s="57"/>
      <c r="AY45" s="57"/>
      <c r="AZ45" s="47"/>
      <c r="BA45" s="47"/>
      <c r="BB45" s="47"/>
      <c r="BC45" s="47"/>
      <c r="BD45" s="47"/>
      <c r="BE45" s="47"/>
      <c r="BF45" s="57"/>
      <c r="BG45" s="57"/>
      <c r="BH45" s="57"/>
      <c r="BI45" s="57"/>
      <c r="BJ45" s="57"/>
      <c r="BK45" s="243"/>
      <c r="BL45" s="47"/>
      <c r="BM45" s="47"/>
      <c r="BN45" s="47"/>
      <c r="BO45" s="47"/>
      <c r="BP45" s="47"/>
    </row>
    <row r="46" spans="1:73" s="42" customFormat="1" ht="24.95" customHeight="1" x14ac:dyDescent="0.25">
      <c r="A46" s="115" t="s">
        <v>56</v>
      </c>
      <c r="B46" s="453"/>
      <c r="C46" s="195">
        <f>AVERAGE(C13,C27,C20,C34)</f>
        <v>23</v>
      </c>
      <c r="D46" s="47"/>
      <c r="E46" s="47"/>
      <c r="F46" s="47"/>
      <c r="G46" s="47"/>
      <c r="H46" s="47"/>
      <c r="I46" s="47"/>
      <c r="J46" s="47"/>
      <c r="K46" s="47"/>
      <c r="L46" s="47"/>
      <c r="M46" s="47"/>
      <c r="N46" s="47"/>
      <c r="O46" s="47"/>
      <c r="P46" s="47"/>
      <c r="Q46" s="47"/>
      <c r="R46" s="47"/>
      <c r="S46" s="47"/>
      <c r="T46" s="47"/>
      <c r="U46" s="47"/>
      <c r="V46" s="47"/>
      <c r="W46" s="47"/>
      <c r="X46" s="47"/>
      <c r="Y46" s="47"/>
      <c r="Z46" s="47"/>
      <c r="AA46" s="47"/>
      <c r="AB46" s="47"/>
      <c r="AC46" s="47"/>
      <c r="AD46" s="47"/>
      <c r="AE46" s="47"/>
      <c r="AF46" s="47"/>
      <c r="AG46" s="47"/>
      <c r="AH46" s="47"/>
      <c r="AI46" s="47"/>
      <c r="AJ46" s="47"/>
      <c r="AK46" s="47"/>
      <c r="AL46" s="47"/>
      <c r="AM46" s="47"/>
      <c r="AN46" s="47"/>
      <c r="AO46" s="47"/>
      <c r="AP46" s="47"/>
      <c r="AQ46" s="47"/>
      <c r="AR46" s="47"/>
      <c r="AS46" s="47"/>
      <c r="AT46" s="57"/>
      <c r="AU46" s="57"/>
      <c r="AV46" s="57"/>
      <c r="AW46" s="57"/>
      <c r="AX46" s="57"/>
      <c r="AY46" s="57"/>
      <c r="AZ46" s="47"/>
      <c r="BA46" s="47"/>
      <c r="BB46" s="47"/>
      <c r="BC46" s="47"/>
      <c r="BD46" s="47"/>
      <c r="BE46" s="47"/>
      <c r="BF46" s="57"/>
      <c r="BG46" s="57"/>
      <c r="BH46" s="57"/>
      <c r="BI46" s="57"/>
      <c r="BJ46" s="57"/>
      <c r="BK46" s="243"/>
      <c r="BL46" s="47"/>
      <c r="BM46" s="47"/>
      <c r="BN46" s="47"/>
      <c r="BO46" s="47"/>
      <c r="BP46" s="47"/>
    </row>
    <row r="47" spans="1:73" s="42" customFormat="1" ht="24.95" customHeight="1" x14ac:dyDescent="0.25">
      <c r="A47" s="118" t="s">
        <v>57</v>
      </c>
      <c r="B47" s="452"/>
      <c r="C47" s="195">
        <f>AVERAGE(C12:C13,C19:C20,C26:C27,C33:C34)</f>
        <v>22.25</v>
      </c>
      <c r="D47" s="47"/>
      <c r="E47" s="47"/>
      <c r="F47" s="47"/>
      <c r="G47" s="47"/>
      <c r="H47" s="47"/>
      <c r="I47" s="47"/>
      <c r="J47" s="47"/>
      <c r="K47" s="47"/>
      <c r="L47" s="47"/>
      <c r="M47" s="47"/>
      <c r="N47" s="47"/>
      <c r="O47" s="47"/>
      <c r="P47" s="47"/>
      <c r="Q47" s="47"/>
      <c r="R47" s="47"/>
      <c r="S47" s="47"/>
      <c r="T47" s="47"/>
      <c r="U47" s="47"/>
      <c r="V47" s="47"/>
      <c r="W47" s="47"/>
      <c r="X47" s="47"/>
      <c r="Y47" s="47"/>
      <c r="Z47" s="47"/>
      <c r="AA47" s="47"/>
      <c r="AB47" s="47"/>
      <c r="AC47" s="47"/>
      <c r="AD47" s="47"/>
      <c r="AE47" s="47"/>
      <c r="AF47" s="47"/>
      <c r="AG47" s="47"/>
      <c r="AH47" s="47"/>
      <c r="AI47" s="47"/>
      <c r="AJ47" s="47"/>
      <c r="AK47" s="47"/>
      <c r="AL47" s="47"/>
      <c r="AM47" s="47"/>
      <c r="AN47" s="47"/>
      <c r="AO47" s="47"/>
      <c r="AP47" s="47"/>
      <c r="AQ47" s="47"/>
      <c r="AR47" s="47"/>
      <c r="AS47" s="47"/>
      <c r="AT47" s="57"/>
      <c r="AU47" s="57"/>
      <c r="AV47" s="57"/>
      <c r="AW47" s="57"/>
      <c r="AX47" s="57"/>
      <c r="AY47" s="57"/>
      <c r="AZ47" s="47"/>
      <c r="BA47" s="47"/>
      <c r="BB47" s="47"/>
      <c r="BC47" s="47"/>
      <c r="BD47" s="47"/>
      <c r="BE47" s="47"/>
      <c r="BF47" s="57"/>
      <c r="BG47" s="57"/>
      <c r="BH47" s="57"/>
      <c r="BI47" s="57"/>
      <c r="BJ47" s="57"/>
      <c r="BK47" s="243"/>
      <c r="BL47" s="47"/>
      <c r="BM47" s="47"/>
      <c r="BN47" s="47"/>
      <c r="BO47" s="47"/>
      <c r="BP47" s="47"/>
    </row>
    <row r="48" spans="1:73" s="42" customFormat="1" ht="24.95" customHeight="1" thickBot="1" x14ac:dyDescent="0.3">
      <c r="A48" s="588" t="s">
        <v>11</v>
      </c>
      <c r="B48" s="589"/>
      <c r="C48" s="196">
        <f>AVERAGE(C44:C47)</f>
        <v>21.752717391304348</v>
      </c>
      <c r="D48" s="47"/>
      <c r="E48" s="47"/>
      <c r="F48" s="47"/>
      <c r="G48" s="47"/>
      <c r="H48" s="47"/>
      <c r="I48" s="47"/>
      <c r="J48" s="47"/>
      <c r="K48" s="47"/>
      <c r="L48" s="47"/>
      <c r="M48" s="47"/>
      <c r="N48" s="47"/>
      <c r="O48" s="47"/>
      <c r="P48" s="47"/>
      <c r="Q48" s="47"/>
      <c r="R48" s="47"/>
      <c r="S48" s="47"/>
      <c r="T48" s="47"/>
      <c r="U48" s="47"/>
      <c r="V48" s="47"/>
      <c r="W48" s="47"/>
      <c r="X48" s="47"/>
      <c r="Y48" s="47"/>
      <c r="Z48" s="47"/>
      <c r="AA48" s="47"/>
      <c r="AB48" s="47"/>
      <c r="AC48" s="47"/>
      <c r="AD48" s="47"/>
      <c r="AE48" s="47"/>
      <c r="AF48" s="47"/>
      <c r="AG48" s="47"/>
      <c r="AH48" s="47"/>
      <c r="AI48" s="47"/>
      <c r="AJ48" s="47"/>
      <c r="AK48" s="47"/>
      <c r="AL48" s="47"/>
      <c r="AM48" s="47"/>
      <c r="AN48" s="47"/>
      <c r="AO48" s="47"/>
      <c r="AP48" s="47"/>
      <c r="AQ48" s="47"/>
      <c r="AR48" s="47"/>
      <c r="AS48" s="454"/>
      <c r="AT48" s="57"/>
      <c r="AU48" s="57"/>
      <c r="AV48" s="57"/>
      <c r="AW48" s="57"/>
      <c r="AX48" s="57"/>
      <c r="AY48" s="57"/>
      <c r="AZ48" s="454"/>
      <c r="BA48" s="454"/>
      <c r="BB48" s="454"/>
      <c r="BC48" s="454"/>
      <c r="BD48" s="454"/>
      <c r="BE48" s="454"/>
      <c r="BF48" s="57"/>
      <c r="BG48" s="57"/>
      <c r="BH48" s="57"/>
      <c r="BI48" s="57"/>
      <c r="BJ48" s="57"/>
      <c r="BK48" s="244"/>
      <c r="BL48" s="48"/>
      <c r="BM48" s="48"/>
      <c r="BN48" s="48"/>
      <c r="BO48" s="48"/>
      <c r="BP48" s="48"/>
    </row>
    <row r="49" spans="1:62" x14ac:dyDescent="0.3">
      <c r="A49" s="108"/>
      <c r="B49" s="109"/>
      <c r="C49" s="34"/>
      <c r="D49" s="34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AL49" s="3"/>
      <c r="AM49" s="3"/>
      <c r="AN49" s="3"/>
      <c r="AS49" s="3"/>
      <c r="BH49" s="3"/>
      <c r="BI49" s="3"/>
      <c r="BJ49" s="3"/>
    </row>
    <row r="50" spans="1:62" x14ac:dyDescent="0.3">
      <c r="A50" s="110"/>
      <c r="B50" s="111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AL50" s="3"/>
      <c r="AM50" s="3"/>
      <c r="AN50" s="3"/>
      <c r="AS50" s="3"/>
      <c r="BH50" s="3"/>
      <c r="BI50" s="3"/>
      <c r="BJ50" s="3"/>
    </row>
    <row r="51" spans="1:62" ht="12.4" customHeight="1" x14ac:dyDescent="0.3">
      <c r="A51" s="110"/>
      <c r="B51" s="111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AL51" s="3"/>
      <c r="AM51" s="3"/>
      <c r="AN51" s="3"/>
      <c r="AS51" s="3"/>
      <c r="BH51" s="3"/>
      <c r="BI51" s="3"/>
      <c r="BJ51" s="3"/>
    </row>
    <row r="52" spans="1:62" x14ac:dyDescent="0.3">
      <c r="A52" s="109"/>
      <c r="B52" s="109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</row>
  </sheetData>
  <sheetProtection insertColumns="0" insertRows="0"/>
  <mergeCells count="100">
    <mergeCell ref="A48:B48"/>
    <mergeCell ref="E4:F4"/>
    <mergeCell ref="E5:F5"/>
    <mergeCell ref="BG7:BG8"/>
    <mergeCell ref="BL7:BL8"/>
    <mergeCell ref="AU7:AU8"/>
    <mergeCell ref="AV7:AV8"/>
    <mergeCell ref="AW7:AW8"/>
    <mergeCell ref="AX7:AX8"/>
    <mergeCell ref="AY7:AY8"/>
    <mergeCell ref="AZ7:AZ8"/>
    <mergeCell ref="AL7:AL8"/>
    <mergeCell ref="AP7:AP8"/>
    <mergeCell ref="AQ7:AQ8"/>
    <mergeCell ref="AR7:AR8"/>
    <mergeCell ref="AS7:AS8"/>
    <mergeCell ref="BM7:BM8"/>
    <mergeCell ref="BN7:BN8"/>
    <mergeCell ref="BO7:BO8"/>
    <mergeCell ref="BP7:BP8"/>
    <mergeCell ref="BA7:BA8"/>
    <mergeCell ref="BB7:BB8"/>
    <mergeCell ref="BC7:BC8"/>
    <mergeCell ref="BD7:BD8"/>
    <mergeCell ref="BE7:BE8"/>
    <mergeCell ref="BF7:BF8"/>
    <mergeCell ref="AB7:AB8"/>
    <mergeCell ref="AT7:AT8"/>
    <mergeCell ref="AD7:AD8"/>
    <mergeCell ref="AE7:AE8"/>
    <mergeCell ref="AH7:AH8"/>
    <mergeCell ref="AI7:AI8"/>
    <mergeCell ref="AJ7:AJ8"/>
    <mergeCell ref="AK7:AK8"/>
    <mergeCell ref="L7:L8"/>
    <mergeCell ref="M7:M8"/>
    <mergeCell ref="N7:N8"/>
    <mergeCell ref="O7:O8"/>
    <mergeCell ref="P7:P8"/>
    <mergeCell ref="Q7:Q8"/>
    <mergeCell ref="AT5:AT6"/>
    <mergeCell ref="AU5:AU6"/>
    <mergeCell ref="AV5:AV6"/>
    <mergeCell ref="BC5:BF5"/>
    <mergeCell ref="AC7:AC8"/>
    <mergeCell ref="R7:R8"/>
    <mergeCell ref="S7:S8"/>
    <mergeCell ref="T7:T8"/>
    <mergeCell ref="U7:U8"/>
    <mergeCell ref="V7:V8"/>
    <mergeCell ref="W7:W8"/>
    <mergeCell ref="X7:X8"/>
    <mergeCell ref="Y7:Y8"/>
    <mergeCell ref="Z7:Z8"/>
    <mergeCell ref="AA7:AA8"/>
    <mergeCell ref="A7:A8"/>
    <mergeCell ref="E7:E8"/>
    <mergeCell ref="F7:F8"/>
    <mergeCell ref="I7:I8"/>
    <mergeCell ref="J7:J8"/>
    <mergeCell ref="K7:K8"/>
    <mergeCell ref="BC4:BF4"/>
    <mergeCell ref="BG4:BP4"/>
    <mergeCell ref="G5:H5"/>
    <mergeCell ref="I5:J5"/>
    <mergeCell ref="L5:M5"/>
    <mergeCell ref="O5:P5"/>
    <mergeCell ref="R5:S5"/>
    <mergeCell ref="T5:U5"/>
    <mergeCell ref="V5:W5"/>
    <mergeCell ref="X5:Y5"/>
    <mergeCell ref="X4:Y4"/>
    <mergeCell ref="Z4:AB4"/>
    <mergeCell ref="AC4:AE4"/>
    <mergeCell ref="AJ4:AJ5"/>
    <mergeCell ref="AK4:AK5"/>
    <mergeCell ref="AQ4:AR4"/>
    <mergeCell ref="Z5:AA5"/>
    <mergeCell ref="AC5:AD5"/>
    <mergeCell ref="AZ3:BP3"/>
    <mergeCell ref="A4:B4"/>
    <mergeCell ref="G4:H4"/>
    <mergeCell ref="I4:K4"/>
    <mergeCell ref="L4:N4"/>
    <mergeCell ref="O4:Q4"/>
    <mergeCell ref="R4:S4"/>
    <mergeCell ref="T4:U4"/>
    <mergeCell ref="V4:W4"/>
    <mergeCell ref="E3:AS3"/>
    <mergeCell ref="A1:B1"/>
    <mergeCell ref="C1:Q1"/>
    <mergeCell ref="S1:AL1"/>
    <mergeCell ref="A2:C2"/>
    <mergeCell ref="E2:I2"/>
    <mergeCell ref="BR4:BU4"/>
    <mergeCell ref="BQ7:BQ8"/>
    <mergeCell ref="BR7:BR8"/>
    <mergeCell ref="BS7:BS8"/>
    <mergeCell ref="BT7:BT8"/>
    <mergeCell ref="BU7:BU8"/>
  </mergeCells>
  <conditionalFormatting sqref="E9:AK39">
    <cfRule type="expression" dxfId="27" priority="1">
      <formula>IF(AND($AI9="H",$AH9="B"),1,0)</formula>
    </cfRule>
    <cfRule type="expression" dxfId="26" priority="2">
      <formula>IF($AI9="H",1,0)</formula>
    </cfRule>
  </conditionalFormatting>
  <dataValidations disablePrompts="1" count="2">
    <dataValidation type="list" allowBlank="1" showInputMessage="1" showErrorMessage="1" sqref="AH9:AH39" xr:uid="{A89361BB-CF24-49E9-8DC8-D8EA2A7E1F4E}">
      <formula1>"P,I,B"</formula1>
    </dataValidation>
    <dataValidation type="list" allowBlank="1" showInputMessage="1" showErrorMessage="1" sqref="AI9:AI39" xr:uid="{3E06886A-DA3E-4DDE-9574-6230A3D27E75}">
      <formula1>"H,NH"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  <ignoredErrors>
    <ignoredError sqref="C40:J40 C41:J43 AF41:BU41 AF43:BU43 AF42:BU42 AF40:BU40 AE42 AE43 AE41 K41:K43 K40:AE40 K44:AE48 C44:C48" unlockedFormula="1"/>
    <ignoredError sqref="L43:M43 L41:M41 L42:M42 N41:AD41 N43:AD43 N42:AC42" formulaRange="1" unlocked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773648-6CCF-43BE-A692-88C22E9F72DA}">
  <sheetPr>
    <pageSetUpPr fitToPage="1"/>
  </sheetPr>
  <dimension ref="A1:JD52"/>
  <sheetViews>
    <sheetView topLeftCell="A7" zoomScale="55" zoomScaleNormal="55" workbookViewId="0">
      <selection activeCell="I46" sqref="I46"/>
    </sheetView>
  </sheetViews>
  <sheetFormatPr baseColWidth="10" defaultColWidth="11.42578125" defaultRowHeight="16.5" x14ac:dyDescent="0.3"/>
  <cols>
    <col min="1" max="1" width="13.7109375" style="112" customWidth="1"/>
    <col min="2" max="2" width="10.28515625" style="112" customWidth="1"/>
    <col min="3" max="4" width="14.42578125" style="4" customWidth="1"/>
    <col min="5" max="6" width="8.7109375" style="3" customWidth="1"/>
    <col min="7" max="8" width="12.28515625" style="3" customWidth="1"/>
    <col min="9" max="30" width="8.7109375" style="3" customWidth="1"/>
    <col min="31" max="31" width="10" style="3" customWidth="1"/>
    <col min="32" max="32" width="13.140625" style="3" customWidth="1"/>
    <col min="33" max="33" width="16.140625" style="3" customWidth="1"/>
    <col min="34" max="34" width="16.7109375" style="3" customWidth="1"/>
    <col min="35" max="35" width="27.85546875" style="3" customWidth="1"/>
    <col min="36" max="36" width="16.42578125" style="3" customWidth="1"/>
    <col min="37" max="37" width="16.28515625" style="3" customWidth="1"/>
    <col min="38" max="40" width="13.28515625" style="237" customWidth="1"/>
    <col min="41" max="41" width="13.28515625" style="3" customWidth="1"/>
    <col min="42" max="43" width="12.28515625" style="3" customWidth="1"/>
    <col min="44" max="44" width="13" style="3" customWidth="1"/>
    <col min="45" max="45" width="11.7109375" style="237" customWidth="1"/>
    <col min="46" max="46" width="10.42578125" style="3" customWidth="1"/>
    <col min="47" max="47" width="10.28515625" style="3" customWidth="1"/>
    <col min="48" max="48" width="11.140625" style="3" customWidth="1"/>
    <col min="49" max="54" width="18.7109375" style="3" customWidth="1"/>
    <col min="55" max="55" width="12.7109375" style="3" customWidth="1"/>
    <col min="56" max="56" width="13.7109375" style="3" customWidth="1"/>
    <col min="57" max="57" width="13.42578125" style="3" customWidth="1"/>
    <col min="58" max="58" width="12.28515625" style="3" customWidth="1"/>
    <col min="59" max="59" width="18.28515625" style="3" customWidth="1"/>
    <col min="60" max="62" width="18.28515625" style="237" customWidth="1"/>
    <col min="63" max="63" width="16.85546875" style="237" customWidth="1"/>
    <col min="64" max="64" width="11.140625" style="3" customWidth="1"/>
    <col min="65" max="65" width="17.7109375" style="3" customWidth="1"/>
    <col min="66" max="66" width="16.5703125" style="3" customWidth="1"/>
    <col min="67" max="67" width="14.85546875" style="3" customWidth="1"/>
    <col min="68" max="68" width="16.5703125" style="3" customWidth="1"/>
    <col min="69" max="16384" width="11.42578125" style="3"/>
  </cols>
  <sheetData>
    <row r="1" spans="1:264" s="44" customFormat="1" ht="21" customHeight="1" x14ac:dyDescent="0.25">
      <c r="A1" s="594" t="s">
        <v>60</v>
      </c>
      <c r="B1" s="594"/>
      <c r="C1" s="595" t="str">
        <f>març!C1</f>
        <v>TORROJA DEL PIORAT</v>
      </c>
      <c r="D1" s="595"/>
      <c r="E1" s="595"/>
      <c r="F1" s="595"/>
      <c r="G1" s="595"/>
      <c r="H1" s="595"/>
      <c r="I1" s="595"/>
      <c r="J1" s="595"/>
      <c r="K1" s="595"/>
      <c r="L1" s="595"/>
      <c r="M1" s="595"/>
      <c r="N1" s="595"/>
      <c r="O1" s="595"/>
      <c r="P1" s="595"/>
      <c r="Q1" s="595"/>
      <c r="R1" s="248"/>
      <c r="S1" s="596" t="s">
        <v>73</v>
      </c>
      <c r="T1" s="596"/>
      <c r="U1" s="596"/>
      <c r="V1" s="596"/>
      <c r="W1" s="596"/>
      <c r="X1" s="596"/>
      <c r="Y1" s="596"/>
      <c r="Z1" s="596"/>
      <c r="AA1" s="596"/>
      <c r="AB1" s="596"/>
      <c r="AC1" s="596"/>
      <c r="AD1" s="596"/>
      <c r="AE1" s="596"/>
      <c r="AF1" s="596"/>
      <c r="AG1" s="596"/>
      <c r="AH1" s="596"/>
      <c r="AI1" s="596"/>
      <c r="AJ1" s="596"/>
      <c r="AK1" s="596"/>
      <c r="AL1" s="596"/>
      <c r="AM1" s="54"/>
      <c r="AN1" s="54"/>
      <c r="AO1" s="54"/>
      <c r="AP1" s="248"/>
      <c r="AQ1" s="53"/>
      <c r="AS1" s="235"/>
      <c r="BG1" s="54"/>
      <c r="BH1" s="238"/>
      <c r="BI1" s="238"/>
      <c r="BJ1" s="238"/>
      <c r="BK1" s="238"/>
      <c r="BL1" s="54"/>
      <c r="BM1" s="54"/>
      <c r="BN1" s="54"/>
      <c r="BO1" s="54"/>
      <c r="BP1" s="54"/>
    </row>
    <row r="2" spans="1:264" s="44" customFormat="1" ht="21" customHeight="1" thickBot="1" x14ac:dyDescent="0.3">
      <c r="A2" s="596" t="s">
        <v>90</v>
      </c>
      <c r="B2" s="596"/>
      <c r="C2" s="596"/>
      <c r="D2" s="54"/>
      <c r="E2" s="597" t="s">
        <v>170</v>
      </c>
      <c r="F2" s="597"/>
      <c r="G2" s="597"/>
      <c r="H2" s="597"/>
      <c r="I2" s="597"/>
      <c r="J2" s="53"/>
      <c r="K2" s="53"/>
      <c r="L2" s="53"/>
      <c r="M2" s="53"/>
      <c r="N2" s="53"/>
      <c r="O2" s="53"/>
      <c r="P2" s="53"/>
      <c r="Q2" s="53"/>
      <c r="R2" s="248"/>
      <c r="S2" s="54"/>
      <c r="T2" s="54"/>
      <c r="U2" s="54"/>
      <c r="V2" s="54"/>
      <c r="W2" s="54"/>
      <c r="X2" s="54"/>
      <c r="Y2" s="54"/>
      <c r="Z2" s="54"/>
      <c r="AA2" s="54"/>
      <c r="AB2" s="54"/>
      <c r="AC2" s="54"/>
      <c r="AD2" s="54"/>
      <c r="AE2" s="54"/>
      <c r="AF2" s="54"/>
      <c r="AG2" s="54"/>
      <c r="AH2" s="54"/>
      <c r="AI2" s="54"/>
      <c r="AJ2" s="54"/>
      <c r="AK2" s="54"/>
      <c r="AL2" s="238"/>
      <c r="AM2" s="238"/>
      <c r="AN2" s="238"/>
      <c r="AO2" s="54"/>
      <c r="AP2" s="248"/>
      <c r="AQ2" s="53"/>
      <c r="AR2" s="54"/>
      <c r="AS2" s="238"/>
      <c r="AT2" s="54"/>
      <c r="AU2" s="54"/>
      <c r="AV2" s="54"/>
      <c r="BG2" s="54"/>
      <c r="BH2" s="238"/>
      <c r="BI2" s="238"/>
      <c r="BJ2" s="238"/>
      <c r="BK2" s="238"/>
      <c r="BL2" s="54"/>
      <c r="BM2" s="54"/>
      <c r="BN2" s="54"/>
      <c r="BO2" s="54"/>
      <c r="BP2" s="54"/>
    </row>
    <row r="3" spans="1:264" s="42" customFormat="1" ht="18.600000000000001" customHeight="1" thickBot="1" x14ac:dyDescent="0.3">
      <c r="A3" s="95"/>
      <c r="B3" s="95"/>
      <c r="C3" s="43"/>
      <c r="D3" s="43"/>
      <c r="E3" s="572" t="s">
        <v>36</v>
      </c>
      <c r="F3" s="573"/>
      <c r="G3" s="573"/>
      <c r="H3" s="573"/>
      <c r="I3" s="573"/>
      <c r="J3" s="573"/>
      <c r="K3" s="573"/>
      <c r="L3" s="573"/>
      <c r="M3" s="573"/>
      <c r="N3" s="573"/>
      <c r="O3" s="573"/>
      <c r="P3" s="573"/>
      <c r="Q3" s="573"/>
      <c r="R3" s="573"/>
      <c r="S3" s="573"/>
      <c r="T3" s="573"/>
      <c r="U3" s="573"/>
      <c r="V3" s="573"/>
      <c r="W3" s="573"/>
      <c r="X3" s="573"/>
      <c r="Y3" s="573"/>
      <c r="Z3" s="573"/>
      <c r="AA3" s="573"/>
      <c r="AB3" s="573"/>
      <c r="AC3" s="573"/>
      <c r="AD3" s="573"/>
      <c r="AE3" s="573"/>
      <c r="AF3" s="573"/>
      <c r="AG3" s="573"/>
      <c r="AH3" s="573"/>
      <c r="AI3" s="573"/>
      <c r="AJ3" s="573"/>
      <c r="AK3" s="573"/>
      <c r="AL3" s="573"/>
      <c r="AM3" s="573"/>
      <c r="AN3" s="573"/>
      <c r="AO3" s="573"/>
      <c r="AP3" s="573"/>
      <c r="AQ3" s="573"/>
      <c r="AR3" s="573"/>
      <c r="AS3" s="573"/>
      <c r="AT3" s="129"/>
      <c r="AU3" s="129"/>
      <c r="AV3" s="129"/>
      <c r="AW3" s="129"/>
      <c r="AX3" s="129"/>
      <c r="AY3" s="129"/>
      <c r="AZ3" s="549" t="s">
        <v>37</v>
      </c>
      <c r="BA3" s="550"/>
      <c r="BB3" s="550"/>
      <c r="BC3" s="551"/>
      <c r="BD3" s="551"/>
      <c r="BE3" s="551"/>
      <c r="BF3" s="551"/>
      <c r="BG3" s="550"/>
      <c r="BH3" s="550"/>
      <c r="BI3" s="550"/>
      <c r="BJ3" s="550"/>
      <c r="BK3" s="550"/>
      <c r="BL3" s="550"/>
      <c r="BM3" s="550"/>
      <c r="BN3" s="550"/>
      <c r="BO3" s="550"/>
      <c r="BP3" s="552"/>
    </row>
    <row r="4" spans="1:264" s="95" customFormat="1" ht="67.900000000000006" customHeight="1" thickBot="1" x14ac:dyDescent="0.4">
      <c r="A4" s="592" t="s">
        <v>38</v>
      </c>
      <c r="B4" s="593"/>
      <c r="C4" s="103" t="s">
        <v>100</v>
      </c>
      <c r="D4" s="103" t="s">
        <v>130</v>
      </c>
      <c r="E4" s="581" t="s">
        <v>129</v>
      </c>
      <c r="F4" s="583"/>
      <c r="G4" s="581" t="s">
        <v>200</v>
      </c>
      <c r="H4" s="583"/>
      <c r="I4" s="581" t="s">
        <v>39</v>
      </c>
      <c r="J4" s="582"/>
      <c r="K4" s="583"/>
      <c r="L4" s="581" t="s">
        <v>123</v>
      </c>
      <c r="M4" s="582"/>
      <c r="N4" s="583"/>
      <c r="O4" s="569" t="s">
        <v>3</v>
      </c>
      <c r="P4" s="570"/>
      <c r="Q4" s="571"/>
      <c r="R4" s="598" t="s">
        <v>10</v>
      </c>
      <c r="S4" s="599"/>
      <c r="T4" s="598" t="s">
        <v>126</v>
      </c>
      <c r="U4" s="599"/>
      <c r="V4" s="598" t="s">
        <v>124</v>
      </c>
      <c r="W4" s="599"/>
      <c r="X4" s="598" t="s">
        <v>125</v>
      </c>
      <c r="Y4" s="599"/>
      <c r="Z4" s="598" t="s">
        <v>15</v>
      </c>
      <c r="AA4" s="600"/>
      <c r="AB4" s="599"/>
      <c r="AC4" s="598" t="s">
        <v>16</v>
      </c>
      <c r="AD4" s="600"/>
      <c r="AE4" s="599"/>
      <c r="AF4" s="282" t="s">
        <v>142</v>
      </c>
      <c r="AG4" s="131" t="s">
        <v>178</v>
      </c>
      <c r="AH4" s="94" t="s">
        <v>198</v>
      </c>
      <c r="AI4" s="97" t="s">
        <v>199</v>
      </c>
      <c r="AJ4" s="601" t="s">
        <v>177</v>
      </c>
      <c r="AK4" s="566" t="s">
        <v>74</v>
      </c>
      <c r="AL4" s="284" t="s">
        <v>190</v>
      </c>
      <c r="AM4" s="284" t="s">
        <v>197</v>
      </c>
      <c r="AN4" s="284" t="s">
        <v>196</v>
      </c>
      <c r="AO4" s="284" t="s">
        <v>40</v>
      </c>
      <c r="AP4" s="259" t="s">
        <v>41</v>
      </c>
      <c r="AQ4" s="578" t="s">
        <v>17</v>
      </c>
      <c r="AR4" s="579"/>
      <c r="AS4" s="288" t="s">
        <v>155</v>
      </c>
      <c r="AT4" s="259" t="s">
        <v>20</v>
      </c>
      <c r="AU4" s="259" t="s">
        <v>21</v>
      </c>
      <c r="AV4" s="300" t="s">
        <v>42</v>
      </c>
      <c r="AW4" s="123" t="s">
        <v>192</v>
      </c>
      <c r="AX4" s="123" t="s">
        <v>193</v>
      </c>
      <c r="AY4" s="123" t="s">
        <v>194</v>
      </c>
      <c r="AZ4" s="125" t="s">
        <v>195</v>
      </c>
      <c r="BA4" s="124" t="s">
        <v>148</v>
      </c>
      <c r="BB4" s="124" t="s">
        <v>149</v>
      </c>
      <c r="BC4" s="574" t="s">
        <v>154</v>
      </c>
      <c r="BD4" s="575"/>
      <c r="BE4" s="576"/>
      <c r="BF4" s="577"/>
      <c r="BG4" s="547" t="s">
        <v>81</v>
      </c>
      <c r="BH4" s="547"/>
      <c r="BI4" s="547"/>
      <c r="BJ4" s="547"/>
      <c r="BK4" s="547"/>
      <c r="BL4" s="547"/>
      <c r="BM4" s="547"/>
      <c r="BN4" s="547"/>
      <c r="BO4" s="547"/>
      <c r="BP4" s="548"/>
      <c r="BQ4" s="428" t="s">
        <v>218</v>
      </c>
      <c r="BR4" s="607" t="s">
        <v>219</v>
      </c>
      <c r="BS4" s="608"/>
      <c r="BT4" s="608"/>
      <c r="BU4" s="609"/>
    </row>
    <row r="5" spans="1:264" s="95" customFormat="1" ht="58.15" customHeight="1" thickBot="1" x14ac:dyDescent="0.4">
      <c r="A5" s="104"/>
      <c r="B5" s="249"/>
      <c r="C5" s="105" t="s">
        <v>122</v>
      </c>
      <c r="D5" s="105" t="s">
        <v>122</v>
      </c>
      <c r="E5" s="555"/>
      <c r="F5" s="591"/>
      <c r="G5" s="555" t="s">
        <v>82</v>
      </c>
      <c r="H5" s="591"/>
      <c r="I5" s="555" t="s">
        <v>8</v>
      </c>
      <c r="J5" s="556"/>
      <c r="K5" s="279" t="s">
        <v>9</v>
      </c>
      <c r="L5" s="555" t="s">
        <v>201</v>
      </c>
      <c r="M5" s="556"/>
      <c r="N5" s="279" t="s">
        <v>9</v>
      </c>
      <c r="O5" s="555" t="s">
        <v>201</v>
      </c>
      <c r="P5" s="556"/>
      <c r="Q5" s="279" t="s">
        <v>9</v>
      </c>
      <c r="R5" s="564" t="s">
        <v>34</v>
      </c>
      <c r="S5" s="565"/>
      <c r="T5" s="564" t="s">
        <v>34</v>
      </c>
      <c r="U5" s="565"/>
      <c r="V5" s="564" t="s">
        <v>34</v>
      </c>
      <c r="W5" s="565"/>
      <c r="X5" s="564" t="s">
        <v>34</v>
      </c>
      <c r="Y5" s="565"/>
      <c r="Z5" s="564" t="s">
        <v>34</v>
      </c>
      <c r="AA5" s="590"/>
      <c r="AB5" s="279" t="s">
        <v>9</v>
      </c>
      <c r="AC5" s="564" t="s">
        <v>35</v>
      </c>
      <c r="AD5" s="590"/>
      <c r="AE5" s="279" t="s">
        <v>9</v>
      </c>
      <c r="AF5" s="280" t="s">
        <v>144</v>
      </c>
      <c r="AG5" s="280" t="s">
        <v>143</v>
      </c>
      <c r="AH5" s="291" t="s">
        <v>68</v>
      </c>
      <c r="AI5" s="293" t="s">
        <v>69</v>
      </c>
      <c r="AJ5" s="602"/>
      <c r="AK5" s="567"/>
      <c r="AL5" s="98" t="s">
        <v>119</v>
      </c>
      <c r="AM5" s="98" t="s">
        <v>119</v>
      </c>
      <c r="AN5" s="98" t="s">
        <v>119</v>
      </c>
      <c r="AO5" s="245"/>
      <c r="AP5" s="245"/>
      <c r="AQ5" s="259" t="s">
        <v>119</v>
      </c>
      <c r="AR5" s="285" t="s">
        <v>171</v>
      </c>
      <c r="AS5" s="99" t="s">
        <v>119</v>
      </c>
      <c r="AT5" s="561" t="s">
        <v>22</v>
      </c>
      <c r="AU5" s="561" t="s">
        <v>22</v>
      </c>
      <c r="AV5" s="605" t="s">
        <v>120</v>
      </c>
      <c r="AW5" s="295"/>
      <c r="AX5" s="295"/>
      <c r="AY5" s="295"/>
      <c r="AZ5" s="296"/>
      <c r="BA5" s="296"/>
      <c r="BB5" s="296"/>
      <c r="BC5" s="557"/>
      <c r="BD5" s="558"/>
      <c r="BE5" s="559"/>
      <c r="BF5" s="560"/>
      <c r="BG5" s="102" t="s">
        <v>189</v>
      </c>
      <c r="BH5" s="289" t="s">
        <v>188</v>
      </c>
      <c r="BI5" s="100" t="s">
        <v>187</v>
      </c>
      <c r="BJ5" s="100" t="s">
        <v>185</v>
      </c>
      <c r="BK5" s="100" t="s">
        <v>186</v>
      </c>
      <c r="BL5" s="101" t="s">
        <v>190</v>
      </c>
      <c r="BM5" s="100" t="s">
        <v>27</v>
      </c>
      <c r="BN5" s="102" t="s">
        <v>133</v>
      </c>
      <c r="BO5" s="102" t="s">
        <v>134</v>
      </c>
      <c r="BP5" s="102" t="s">
        <v>28</v>
      </c>
      <c r="BQ5" s="429" t="s">
        <v>220</v>
      </c>
      <c r="BR5" s="430" t="s">
        <v>221</v>
      </c>
      <c r="BS5" s="430"/>
      <c r="BT5" s="430"/>
      <c r="BU5" s="431"/>
      <c r="BV5" s="96"/>
      <c r="BW5" s="96"/>
      <c r="BX5" s="96"/>
      <c r="BY5" s="96"/>
      <c r="BZ5" s="96"/>
      <c r="CA5" s="96"/>
      <c r="CB5" s="96"/>
      <c r="CC5" s="96"/>
      <c r="CD5" s="96"/>
      <c r="CE5" s="96"/>
      <c r="CF5" s="96"/>
      <c r="CG5" s="96"/>
      <c r="CH5" s="96"/>
      <c r="CI5" s="96"/>
      <c r="CJ5" s="96"/>
      <c r="CK5" s="96"/>
      <c r="CL5" s="96"/>
      <c r="CM5" s="96"/>
      <c r="CN5" s="96"/>
      <c r="CO5" s="96"/>
      <c r="CP5" s="96"/>
      <c r="CQ5" s="96"/>
      <c r="CR5" s="96"/>
      <c r="CS5" s="96"/>
      <c r="CT5" s="96"/>
      <c r="CU5" s="96"/>
      <c r="CV5" s="96"/>
      <c r="CW5" s="96"/>
      <c r="CX5" s="96"/>
      <c r="CY5" s="96"/>
      <c r="CZ5" s="96"/>
      <c r="DA5" s="96"/>
      <c r="DB5" s="96"/>
      <c r="DC5" s="96"/>
      <c r="DD5" s="96"/>
      <c r="DE5" s="96"/>
      <c r="DF5" s="96"/>
      <c r="DG5" s="96"/>
      <c r="DH5" s="96"/>
      <c r="DI5" s="96"/>
      <c r="DJ5" s="96"/>
      <c r="DK5" s="96"/>
      <c r="DL5" s="96"/>
      <c r="DM5" s="96"/>
      <c r="DN5" s="96"/>
      <c r="DO5" s="96"/>
      <c r="DP5" s="96"/>
      <c r="DQ5" s="96"/>
      <c r="DR5" s="96"/>
      <c r="DS5" s="96"/>
      <c r="DT5" s="96"/>
      <c r="DU5" s="96"/>
      <c r="DV5" s="96"/>
      <c r="DW5" s="96"/>
      <c r="DX5" s="96"/>
      <c r="DY5" s="96"/>
      <c r="DZ5" s="96"/>
      <c r="EA5" s="96"/>
      <c r="EB5" s="96"/>
      <c r="EC5" s="96"/>
      <c r="ED5" s="96"/>
      <c r="EE5" s="96"/>
      <c r="EF5" s="96"/>
      <c r="EG5" s="96"/>
      <c r="EH5" s="96"/>
      <c r="EI5" s="96"/>
      <c r="EJ5" s="96"/>
      <c r="EK5" s="96"/>
      <c r="EL5" s="96"/>
      <c r="EM5" s="96"/>
      <c r="EN5" s="96"/>
      <c r="EO5" s="96"/>
      <c r="EP5" s="96"/>
      <c r="EQ5" s="96"/>
      <c r="ER5" s="96"/>
      <c r="ES5" s="96"/>
      <c r="ET5" s="96"/>
      <c r="EU5" s="96"/>
      <c r="EV5" s="96"/>
      <c r="EW5" s="96"/>
      <c r="EX5" s="96"/>
      <c r="EY5" s="96"/>
      <c r="EZ5" s="96"/>
      <c r="FA5" s="96"/>
      <c r="FB5" s="96"/>
      <c r="FC5" s="96"/>
      <c r="FD5" s="96"/>
      <c r="FE5" s="96"/>
      <c r="FF5" s="96"/>
      <c r="FG5" s="96"/>
      <c r="FH5" s="96"/>
      <c r="FI5" s="96"/>
      <c r="FJ5" s="96"/>
      <c r="FK5" s="96"/>
      <c r="FL5" s="96"/>
      <c r="FM5" s="96"/>
      <c r="FN5" s="96"/>
      <c r="FO5" s="96"/>
      <c r="FP5" s="96"/>
      <c r="FQ5" s="96"/>
      <c r="FR5" s="96"/>
      <c r="FS5" s="96"/>
      <c r="FT5" s="96"/>
      <c r="FU5" s="96"/>
      <c r="FV5" s="96"/>
      <c r="FW5" s="96"/>
      <c r="FX5" s="96"/>
      <c r="FY5" s="96"/>
      <c r="FZ5" s="96"/>
      <c r="GA5" s="96"/>
      <c r="GB5" s="96"/>
      <c r="GC5" s="96"/>
      <c r="GD5" s="96"/>
      <c r="GE5" s="96"/>
      <c r="GF5" s="96"/>
      <c r="GG5" s="96"/>
      <c r="GH5" s="96"/>
      <c r="GI5" s="96"/>
      <c r="GJ5" s="96"/>
      <c r="GK5" s="96"/>
      <c r="GL5" s="96"/>
      <c r="GM5" s="96"/>
      <c r="GN5" s="96"/>
      <c r="GO5" s="96"/>
      <c r="GP5" s="96"/>
      <c r="GQ5" s="96"/>
      <c r="GR5" s="96"/>
      <c r="GS5" s="96"/>
      <c r="GT5" s="96"/>
      <c r="GU5" s="96"/>
      <c r="GV5" s="96"/>
      <c r="GW5" s="96"/>
      <c r="GX5" s="96"/>
      <c r="GY5" s="96"/>
      <c r="GZ5" s="96"/>
      <c r="HA5" s="96"/>
      <c r="HB5" s="96"/>
      <c r="HC5" s="96"/>
      <c r="HD5" s="96"/>
      <c r="HE5" s="96"/>
      <c r="HF5" s="96"/>
      <c r="HG5" s="96"/>
      <c r="HH5" s="96"/>
      <c r="HI5" s="96"/>
      <c r="HJ5" s="96"/>
      <c r="HK5" s="96"/>
      <c r="HL5" s="96"/>
      <c r="HM5" s="96"/>
      <c r="HN5" s="96"/>
      <c r="HO5" s="96"/>
      <c r="HP5" s="96"/>
      <c r="HQ5" s="96"/>
      <c r="HR5" s="96"/>
      <c r="HS5" s="96"/>
      <c r="HT5" s="96"/>
      <c r="HU5" s="96"/>
      <c r="HV5" s="96"/>
      <c r="HW5" s="96"/>
      <c r="HX5" s="96"/>
      <c r="HY5" s="96"/>
      <c r="HZ5" s="96"/>
      <c r="IA5" s="96"/>
      <c r="IB5" s="96"/>
      <c r="IC5" s="96"/>
      <c r="ID5" s="96"/>
      <c r="IE5" s="96"/>
      <c r="IF5" s="96"/>
      <c r="IG5" s="96"/>
      <c r="IH5" s="96"/>
      <c r="II5" s="96"/>
      <c r="IJ5" s="96"/>
      <c r="IK5" s="96"/>
      <c r="IL5" s="96"/>
      <c r="IM5" s="96"/>
      <c r="IN5" s="96"/>
      <c r="IO5" s="96"/>
      <c r="IP5" s="96"/>
      <c r="IQ5" s="96"/>
      <c r="IR5" s="96"/>
      <c r="IS5" s="96"/>
      <c r="IT5" s="96"/>
      <c r="IU5" s="96"/>
      <c r="IV5" s="96"/>
      <c r="IW5" s="96"/>
      <c r="IX5" s="96"/>
      <c r="IY5" s="96"/>
      <c r="IZ5" s="96"/>
      <c r="JA5" s="96"/>
      <c r="JB5" s="96"/>
      <c r="JC5" s="96"/>
      <c r="JD5" s="96"/>
    </row>
    <row r="6" spans="1:264" s="95" customFormat="1" ht="31.9" customHeight="1" thickBot="1" x14ac:dyDescent="0.3">
      <c r="A6" s="106"/>
      <c r="B6" s="250"/>
      <c r="C6" s="107" t="s">
        <v>5</v>
      </c>
      <c r="D6" s="107"/>
      <c r="E6" s="278" t="s">
        <v>43</v>
      </c>
      <c r="F6" s="279" t="s">
        <v>44</v>
      </c>
      <c r="G6" s="278" t="s">
        <v>43</v>
      </c>
      <c r="H6" s="279" t="s">
        <v>44</v>
      </c>
      <c r="I6" s="93" t="s">
        <v>45</v>
      </c>
      <c r="J6" s="286" t="s">
        <v>46</v>
      </c>
      <c r="K6" s="119" t="s">
        <v>67</v>
      </c>
      <c r="L6" s="278" t="s">
        <v>43</v>
      </c>
      <c r="M6" s="283" t="s">
        <v>44</v>
      </c>
      <c r="N6" s="119" t="s">
        <v>67</v>
      </c>
      <c r="O6" s="278" t="s">
        <v>43</v>
      </c>
      <c r="P6" s="283" t="s">
        <v>44</v>
      </c>
      <c r="Q6" s="119" t="s">
        <v>67</v>
      </c>
      <c r="R6" s="280" t="s">
        <v>43</v>
      </c>
      <c r="S6" s="287" t="s">
        <v>44</v>
      </c>
      <c r="T6" s="280" t="s">
        <v>43</v>
      </c>
      <c r="U6" s="287" t="s">
        <v>44</v>
      </c>
      <c r="V6" s="280" t="s">
        <v>43</v>
      </c>
      <c r="W6" s="287" t="s">
        <v>44</v>
      </c>
      <c r="X6" s="280" t="s">
        <v>43</v>
      </c>
      <c r="Y6" s="287" t="s">
        <v>44</v>
      </c>
      <c r="Z6" s="280" t="s">
        <v>43</v>
      </c>
      <c r="AA6" s="281" t="s">
        <v>44</v>
      </c>
      <c r="AB6" s="119" t="s">
        <v>67</v>
      </c>
      <c r="AC6" s="120" t="s">
        <v>43</v>
      </c>
      <c r="AD6" s="121" t="s">
        <v>44</v>
      </c>
      <c r="AE6" s="119" t="s">
        <v>67</v>
      </c>
      <c r="AF6" s="280" t="s">
        <v>44</v>
      </c>
      <c r="AG6" s="280" t="s">
        <v>44</v>
      </c>
      <c r="AH6" s="292" t="s">
        <v>176</v>
      </c>
      <c r="AI6" s="292" t="s">
        <v>176</v>
      </c>
      <c r="AJ6" s="122" t="s">
        <v>70</v>
      </c>
      <c r="AK6" s="120" t="s">
        <v>70</v>
      </c>
      <c r="AL6" s="98" t="s">
        <v>191</v>
      </c>
      <c r="AM6" s="98" t="s">
        <v>8</v>
      </c>
      <c r="AN6" s="98" t="s">
        <v>212</v>
      </c>
      <c r="AO6" s="98" t="s">
        <v>8</v>
      </c>
      <c r="AP6" s="98" t="s">
        <v>32</v>
      </c>
      <c r="AQ6" s="260" t="s">
        <v>8</v>
      </c>
      <c r="AR6" s="258" t="s">
        <v>8</v>
      </c>
      <c r="AS6" s="98" t="s">
        <v>9</v>
      </c>
      <c r="AT6" s="561"/>
      <c r="AU6" s="561"/>
      <c r="AV6" s="606"/>
      <c r="AW6" s="294" t="s">
        <v>71</v>
      </c>
      <c r="AX6" s="294" t="s">
        <v>71</v>
      </c>
      <c r="AY6" s="294" t="s">
        <v>71</v>
      </c>
      <c r="AZ6" s="297" t="s">
        <v>71</v>
      </c>
      <c r="BA6" s="297" t="s">
        <v>127</v>
      </c>
      <c r="BB6" s="297" t="s">
        <v>128</v>
      </c>
      <c r="BC6" s="125" t="s">
        <v>169</v>
      </c>
      <c r="BD6" s="125" t="s">
        <v>128</v>
      </c>
      <c r="BE6" s="125" t="s">
        <v>153</v>
      </c>
      <c r="BF6" s="125" t="s">
        <v>129</v>
      </c>
      <c r="BG6" s="126" t="s">
        <v>121</v>
      </c>
      <c r="BH6" s="126" t="s">
        <v>121</v>
      </c>
      <c r="BI6" s="126" t="s">
        <v>121</v>
      </c>
      <c r="BJ6" s="126" t="s">
        <v>121</v>
      </c>
      <c r="BK6" s="126" t="s">
        <v>121</v>
      </c>
      <c r="BL6" s="125" t="s">
        <v>191</v>
      </c>
      <c r="BM6" s="124" t="s">
        <v>212</v>
      </c>
      <c r="BN6" s="126" t="s">
        <v>71</v>
      </c>
      <c r="BO6" s="126" t="s">
        <v>132</v>
      </c>
      <c r="BP6" s="126" t="s">
        <v>9</v>
      </c>
      <c r="BQ6" s="432"/>
      <c r="BR6" s="433" t="s">
        <v>222</v>
      </c>
      <c r="BS6" s="433"/>
      <c r="BT6" s="433" t="s">
        <v>223</v>
      </c>
      <c r="BU6" s="433" t="s">
        <v>224</v>
      </c>
    </row>
    <row r="7" spans="1:264" s="51" customFormat="1" ht="33.75" customHeight="1" thickBot="1" x14ac:dyDescent="0.3">
      <c r="A7" s="586" t="s">
        <v>174</v>
      </c>
      <c r="B7" s="128" t="s">
        <v>83</v>
      </c>
      <c r="C7" s="158">
        <v>35</v>
      </c>
      <c r="D7" s="159"/>
      <c r="E7" s="553"/>
      <c r="F7" s="553"/>
      <c r="G7" s="233"/>
      <c r="H7" s="233"/>
      <c r="I7" s="553">
        <v>300</v>
      </c>
      <c r="J7" s="553">
        <v>35</v>
      </c>
      <c r="K7" s="580">
        <v>0.89</v>
      </c>
      <c r="L7" s="553">
        <v>380</v>
      </c>
      <c r="M7" s="553">
        <v>25</v>
      </c>
      <c r="N7" s="580">
        <v>0.93</v>
      </c>
      <c r="O7" s="553"/>
      <c r="P7" s="553">
        <v>125</v>
      </c>
      <c r="Q7" s="553"/>
      <c r="R7" s="553"/>
      <c r="S7" s="553"/>
      <c r="T7" s="553"/>
      <c r="U7" s="553"/>
      <c r="V7" s="553"/>
      <c r="W7" s="553"/>
      <c r="X7" s="553"/>
      <c r="Y7" s="553"/>
      <c r="Z7" s="553"/>
      <c r="AA7" s="553"/>
      <c r="AB7" s="553"/>
      <c r="AC7" s="553"/>
      <c r="AD7" s="553"/>
      <c r="AE7" s="553"/>
      <c r="AF7" s="233"/>
      <c r="AG7" s="233"/>
      <c r="AH7" s="568"/>
      <c r="AI7" s="553"/>
      <c r="AJ7" s="553"/>
      <c r="AK7" s="584"/>
      <c r="AL7" s="562"/>
      <c r="AM7" s="276"/>
      <c r="AN7" s="276"/>
      <c r="AO7" s="233"/>
      <c r="AP7" s="553"/>
      <c r="AQ7" s="553"/>
      <c r="AR7" s="553"/>
      <c r="AS7" s="562"/>
      <c r="AT7" s="553"/>
      <c r="AU7" s="553"/>
      <c r="AV7" s="553"/>
      <c r="AW7" s="553"/>
      <c r="AX7" s="553"/>
      <c r="AY7" s="553"/>
      <c r="AZ7" s="553"/>
      <c r="BA7" s="553"/>
      <c r="BB7" s="553"/>
      <c r="BC7" s="553"/>
      <c r="BD7" s="553"/>
      <c r="BE7" s="553"/>
      <c r="BF7" s="553"/>
      <c r="BG7" s="603"/>
      <c r="BH7" s="276"/>
      <c r="BI7" s="276"/>
      <c r="BJ7" s="276"/>
      <c r="BK7" s="276"/>
      <c r="BL7" s="553"/>
      <c r="BM7" s="553"/>
      <c r="BN7" s="553"/>
      <c r="BO7" s="553"/>
      <c r="BP7" s="553"/>
      <c r="BQ7" s="553"/>
      <c r="BR7" s="610"/>
      <c r="BS7" s="610"/>
      <c r="BT7" s="610"/>
      <c r="BU7" s="610"/>
    </row>
    <row r="8" spans="1:264" s="51" customFormat="1" ht="33.75" customHeight="1" thickBot="1" x14ac:dyDescent="0.3">
      <c r="A8" s="587"/>
      <c r="B8" s="128" t="s">
        <v>84</v>
      </c>
      <c r="C8" s="158"/>
      <c r="D8" s="160"/>
      <c r="E8" s="554"/>
      <c r="F8" s="554"/>
      <c r="G8" s="234"/>
      <c r="H8" s="234"/>
      <c r="I8" s="554"/>
      <c r="J8" s="554"/>
      <c r="K8" s="612"/>
      <c r="L8" s="554"/>
      <c r="M8" s="554"/>
      <c r="N8" s="612"/>
      <c r="O8" s="554"/>
      <c r="P8" s="554"/>
      <c r="Q8" s="554"/>
      <c r="R8" s="554"/>
      <c r="S8" s="554"/>
      <c r="T8" s="554"/>
      <c r="U8" s="554"/>
      <c r="V8" s="554"/>
      <c r="W8" s="554"/>
      <c r="X8" s="554"/>
      <c r="Y8" s="554"/>
      <c r="Z8" s="554"/>
      <c r="AA8" s="554"/>
      <c r="AB8" s="554"/>
      <c r="AC8" s="554"/>
      <c r="AD8" s="554"/>
      <c r="AE8" s="554"/>
      <c r="AF8" s="234"/>
      <c r="AG8" s="234"/>
      <c r="AH8" s="554"/>
      <c r="AI8" s="554"/>
      <c r="AJ8" s="554"/>
      <c r="AK8" s="585"/>
      <c r="AL8" s="563"/>
      <c r="AM8" s="277"/>
      <c r="AN8" s="277"/>
      <c r="AO8" s="234"/>
      <c r="AP8" s="554"/>
      <c r="AQ8" s="554"/>
      <c r="AR8" s="554"/>
      <c r="AS8" s="563"/>
      <c r="AT8" s="554"/>
      <c r="AU8" s="554"/>
      <c r="AV8" s="554"/>
      <c r="AW8" s="554"/>
      <c r="AX8" s="554"/>
      <c r="AY8" s="554"/>
      <c r="AZ8" s="554"/>
      <c r="BA8" s="554"/>
      <c r="BB8" s="554"/>
      <c r="BC8" s="554"/>
      <c r="BD8" s="554"/>
      <c r="BE8" s="554"/>
      <c r="BF8" s="554"/>
      <c r="BG8" s="604"/>
      <c r="BH8" s="277"/>
      <c r="BI8" s="277"/>
      <c r="BJ8" s="277"/>
      <c r="BK8" s="277"/>
      <c r="BL8" s="554"/>
      <c r="BM8" s="554"/>
      <c r="BN8" s="554"/>
      <c r="BO8" s="554"/>
      <c r="BP8" s="554"/>
      <c r="BQ8" s="554"/>
      <c r="BR8" s="611"/>
      <c r="BS8" s="611"/>
      <c r="BT8" s="611"/>
      <c r="BU8" s="611"/>
    </row>
    <row r="9" spans="1:264" s="42" customFormat="1" ht="24.95" customHeight="1" x14ac:dyDescent="0.25">
      <c r="A9" s="226" t="s">
        <v>51</v>
      </c>
      <c r="B9" s="225">
        <v>1</v>
      </c>
      <c r="C9" s="161">
        <v>33</v>
      </c>
      <c r="D9" s="161"/>
      <c r="E9" s="164"/>
      <c r="F9" s="164"/>
      <c r="G9" s="290"/>
      <c r="H9" s="290"/>
      <c r="I9" s="466" t="s">
        <v>213</v>
      </c>
      <c r="J9" s="466" t="s">
        <v>213</v>
      </c>
      <c r="K9" s="427" t="str">
        <f t="shared" ref="K9:K39" si="0">IF(AND(I9&lt;&gt;"",J9&lt;&gt;""),(I9-J9)/I9*100,"")</f>
        <v/>
      </c>
      <c r="L9" s="290"/>
      <c r="M9" s="290"/>
      <c r="N9" s="427" t="str">
        <f t="shared" ref="N9:N39" si="1">IF(AND(L9&lt;&gt;"",M9&lt;&gt;""),(L9-M9)/L9*100,"")</f>
        <v/>
      </c>
      <c r="O9" s="290"/>
      <c r="P9" s="290"/>
      <c r="Q9" s="427" t="str">
        <f t="shared" ref="Q9:Q39" si="2">IF(AND(O9&lt;&gt;"",P9&lt;&gt;""),(O9-P9)/O9*100,"")</f>
        <v/>
      </c>
      <c r="R9" s="290"/>
      <c r="S9" s="290"/>
      <c r="T9" s="162"/>
      <c r="U9" s="162"/>
      <c r="V9" s="162"/>
      <c r="W9" s="162"/>
      <c r="X9" s="162"/>
      <c r="Y9" s="162"/>
      <c r="Z9" s="314"/>
      <c r="AA9" s="314"/>
      <c r="AB9" s="313"/>
      <c r="AC9" s="162"/>
      <c r="AD9" s="162"/>
      <c r="AE9" s="183" t="s">
        <v>213</v>
      </c>
      <c r="AF9" s="161"/>
      <c r="AG9" s="161"/>
      <c r="AH9" s="127"/>
      <c r="AI9" s="161"/>
      <c r="AJ9" s="161"/>
      <c r="AK9" s="161"/>
      <c r="AL9" s="317"/>
      <c r="AM9" s="239"/>
      <c r="AN9" s="239"/>
      <c r="AO9" s="161"/>
      <c r="AP9" s="320"/>
      <c r="AQ9" s="127" t="s">
        <v>213</v>
      </c>
      <c r="AR9" s="127" t="s">
        <v>213</v>
      </c>
      <c r="AS9" s="162"/>
      <c r="AT9" s="164"/>
      <c r="AU9" s="165"/>
      <c r="AV9" s="161"/>
      <c r="AW9" s="461"/>
      <c r="AX9" s="461"/>
      <c r="AY9" s="461"/>
      <c r="AZ9" s="461"/>
      <c r="BA9" s="461"/>
      <c r="BB9" s="461"/>
      <c r="BC9" s="325"/>
      <c r="BD9" s="325"/>
      <c r="BE9" s="325"/>
      <c r="BF9" s="325"/>
      <c r="BG9" s="161"/>
      <c r="BH9" s="239"/>
      <c r="BI9" s="239"/>
      <c r="BJ9" s="239"/>
      <c r="BK9" s="239"/>
      <c r="BL9" s="162"/>
      <c r="BM9" s="163"/>
      <c r="BN9" s="161"/>
      <c r="BO9" s="161"/>
      <c r="BP9" s="301"/>
      <c r="BQ9" s="434"/>
      <c r="BR9" s="435"/>
      <c r="BS9" s="436"/>
      <c r="BT9" s="436" t="s">
        <v>213</v>
      </c>
      <c r="BU9" s="437" t="s">
        <v>213</v>
      </c>
    </row>
    <row r="10" spans="1:264" s="42" customFormat="1" ht="24.95" customHeight="1" x14ac:dyDescent="0.25">
      <c r="A10" s="226" t="s">
        <v>52</v>
      </c>
      <c r="B10" s="227">
        <v>2</v>
      </c>
      <c r="C10" s="167">
        <v>33</v>
      </c>
      <c r="D10" s="167"/>
      <c r="E10" s="164"/>
      <c r="F10" s="164"/>
      <c r="G10" s="164"/>
      <c r="H10" s="164"/>
      <c r="I10" s="466" t="s">
        <v>213</v>
      </c>
      <c r="J10" s="466" t="s">
        <v>213</v>
      </c>
      <c r="K10" s="427" t="str">
        <f t="shared" si="0"/>
        <v/>
      </c>
      <c r="L10" s="290"/>
      <c r="M10" s="290"/>
      <c r="N10" s="427" t="str">
        <f t="shared" si="1"/>
        <v/>
      </c>
      <c r="O10" s="290"/>
      <c r="P10" s="290"/>
      <c r="Q10" s="427" t="str">
        <f t="shared" si="2"/>
        <v/>
      </c>
      <c r="R10" s="290"/>
      <c r="S10" s="290"/>
      <c r="T10" s="162"/>
      <c r="U10" s="162"/>
      <c r="V10" s="162"/>
      <c r="W10" s="162"/>
      <c r="X10" s="162"/>
      <c r="Y10" s="162"/>
      <c r="Z10" s="314"/>
      <c r="AA10" s="314"/>
      <c r="AB10" s="313"/>
      <c r="AC10" s="162"/>
      <c r="AD10" s="162"/>
      <c r="AE10" s="183" t="s">
        <v>213</v>
      </c>
      <c r="AF10" s="161"/>
      <c r="AG10" s="161"/>
      <c r="AH10" s="127"/>
      <c r="AI10" s="161"/>
      <c r="AJ10" s="161"/>
      <c r="AK10" s="161"/>
      <c r="AL10" s="318"/>
      <c r="AM10" s="240"/>
      <c r="AN10" s="240"/>
      <c r="AO10" s="167"/>
      <c r="AP10" s="321"/>
      <c r="AQ10" s="462" t="s">
        <v>213</v>
      </c>
      <c r="AR10" s="462" t="s">
        <v>213</v>
      </c>
      <c r="AS10" s="323"/>
      <c r="AT10" s="169"/>
      <c r="AU10" s="170"/>
      <c r="AV10" s="167"/>
      <c r="AW10" s="462"/>
      <c r="AX10" s="463"/>
      <c r="AY10" s="463"/>
      <c r="AZ10" s="463"/>
      <c r="BA10" s="463"/>
      <c r="BB10" s="463"/>
      <c r="BC10" s="326"/>
      <c r="BD10" s="326"/>
      <c r="BE10" s="326"/>
      <c r="BF10" s="326"/>
      <c r="BG10" s="167"/>
      <c r="BH10" s="240"/>
      <c r="BI10" s="240"/>
      <c r="BJ10" s="240"/>
      <c r="BK10" s="240"/>
      <c r="BL10" s="323"/>
      <c r="BM10" s="168"/>
      <c r="BN10" s="167"/>
      <c r="BO10" s="167"/>
      <c r="BP10" s="195"/>
      <c r="BQ10" s="438"/>
      <c r="BR10" s="435"/>
      <c r="BS10" s="436"/>
      <c r="BT10" s="436"/>
      <c r="BU10" s="437" t="s">
        <v>213</v>
      </c>
    </row>
    <row r="11" spans="1:264" s="42" customFormat="1" ht="24.95" customHeight="1" x14ac:dyDescent="0.25">
      <c r="A11" s="226" t="s">
        <v>53</v>
      </c>
      <c r="B11" s="227">
        <v>3</v>
      </c>
      <c r="C11" s="167">
        <v>21</v>
      </c>
      <c r="D11" s="167"/>
      <c r="E11" s="164">
        <v>7.21</v>
      </c>
      <c r="F11" s="164">
        <v>7.65</v>
      </c>
      <c r="G11" s="290">
        <v>1141</v>
      </c>
      <c r="H11" s="290">
        <v>1262</v>
      </c>
      <c r="I11" s="466">
        <v>320</v>
      </c>
      <c r="J11" s="466">
        <v>26.99999999999994</v>
      </c>
      <c r="K11" s="427">
        <f t="shared" si="0"/>
        <v>91.562500000000014</v>
      </c>
      <c r="L11" s="290">
        <v>471</v>
      </c>
      <c r="M11" s="290">
        <v>37.74</v>
      </c>
      <c r="N11" s="427">
        <f t="shared" si="1"/>
        <v>91.987261146496806</v>
      </c>
      <c r="O11" s="290">
        <v>942</v>
      </c>
      <c r="P11" s="290">
        <v>102</v>
      </c>
      <c r="Q11" s="427">
        <f t="shared" si="2"/>
        <v>89.171974522292999</v>
      </c>
      <c r="R11" s="290"/>
      <c r="S11" s="290"/>
      <c r="T11" s="162"/>
      <c r="U11" s="162"/>
      <c r="V11" s="162"/>
      <c r="W11" s="162"/>
      <c r="X11" s="162"/>
      <c r="Y11" s="162"/>
      <c r="Z11" s="314"/>
      <c r="AA11" s="314"/>
      <c r="AB11" s="313"/>
      <c r="AC11" s="162">
        <v>12.46</v>
      </c>
      <c r="AD11" s="162">
        <v>6.28</v>
      </c>
      <c r="AE11" s="183">
        <v>49.59871589085072</v>
      </c>
      <c r="AF11" s="161"/>
      <c r="AG11" s="161"/>
      <c r="AH11" s="127" t="s">
        <v>214</v>
      </c>
      <c r="AI11" s="161" t="s">
        <v>215</v>
      </c>
      <c r="AJ11" s="161" t="s">
        <v>216</v>
      </c>
      <c r="AK11" s="161" t="s">
        <v>216</v>
      </c>
      <c r="AL11" s="318"/>
      <c r="AM11" s="240"/>
      <c r="AN11" s="240"/>
      <c r="AO11" s="167"/>
      <c r="AP11" s="321"/>
      <c r="AQ11" s="462">
        <v>259.99999999999994</v>
      </c>
      <c r="AR11" s="462">
        <v>617.99999999999989</v>
      </c>
      <c r="AS11" s="323"/>
      <c r="AT11" s="169"/>
      <c r="AU11" s="170"/>
      <c r="AV11" s="167"/>
      <c r="AW11" s="462"/>
      <c r="AX11" s="463"/>
      <c r="AY11" s="463"/>
      <c r="AZ11" s="463"/>
      <c r="BA11" s="463"/>
      <c r="BB11" s="463"/>
      <c r="BC11" s="326"/>
      <c r="BD11" s="326"/>
      <c r="BE11" s="326"/>
      <c r="BF11" s="326"/>
      <c r="BG11" s="167"/>
      <c r="BH11" s="240"/>
      <c r="BI11" s="240"/>
      <c r="BJ11" s="240"/>
      <c r="BK11" s="240"/>
      <c r="BL11" s="323"/>
      <c r="BM11" s="168"/>
      <c r="BN11" s="167"/>
      <c r="BO11" s="167"/>
      <c r="BP11" s="195"/>
      <c r="BQ11" s="438"/>
      <c r="BR11" s="435"/>
      <c r="BS11" s="436"/>
      <c r="BT11" s="436" t="s">
        <v>213</v>
      </c>
      <c r="BU11" s="437" t="s">
        <v>213</v>
      </c>
    </row>
    <row r="12" spans="1:264" s="42" customFormat="1" ht="24.95" customHeight="1" x14ac:dyDescent="0.25">
      <c r="A12" s="226" t="s">
        <v>47</v>
      </c>
      <c r="B12" s="227">
        <v>4</v>
      </c>
      <c r="C12" s="167">
        <v>21</v>
      </c>
      <c r="D12" s="167"/>
      <c r="E12" s="164"/>
      <c r="F12" s="164"/>
      <c r="G12" s="290"/>
      <c r="H12" s="290"/>
      <c r="I12" s="466" t="s">
        <v>213</v>
      </c>
      <c r="J12" s="466" t="s">
        <v>213</v>
      </c>
      <c r="K12" s="427" t="str">
        <f t="shared" si="0"/>
        <v/>
      </c>
      <c r="L12" s="290"/>
      <c r="M12" s="290"/>
      <c r="N12" s="427" t="str">
        <f t="shared" si="1"/>
        <v/>
      </c>
      <c r="O12" s="290"/>
      <c r="P12" s="290"/>
      <c r="Q12" s="427" t="str">
        <f t="shared" si="2"/>
        <v/>
      </c>
      <c r="R12" s="290"/>
      <c r="S12" s="290"/>
      <c r="T12" s="162"/>
      <c r="U12" s="162"/>
      <c r="V12" s="162"/>
      <c r="W12" s="162"/>
      <c r="X12" s="162"/>
      <c r="Y12" s="162"/>
      <c r="Z12" s="314"/>
      <c r="AA12" s="314"/>
      <c r="AB12" s="313"/>
      <c r="AC12" s="162"/>
      <c r="AD12" s="162"/>
      <c r="AE12" s="183" t="s">
        <v>213</v>
      </c>
      <c r="AF12" s="161"/>
      <c r="AG12" s="161"/>
      <c r="AH12" s="127"/>
      <c r="AI12" s="161"/>
      <c r="AJ12" s="161"/>
      <c r="AK12" s="161"/>
      <c r="AL12" s="318"/>
      <c r="AM12" s="240"/>
      <c r="AN12" s="240"/>
      <c r="AO12" s="167"/>
      <c r="AP12" s="321"/>
      <c r="AQ12" s="462" t="s">
        <v>213</v>
      </c>
      <c r="AR12" s="462" t="s">
        <v>213</v>
      </c>
      <c r="AS12" s="323"/>
      <c r="AT12" s="169"/>
      <c r="AU12" s="170"/>
      <c r="AV12" s="167"/>
      <c r="AW12" s="462"/>
      <c r="AX12" s="463">
        <v>2000</v>
      </c>
      <c r="AY12" s="463"/>
      <c r="AZ12" s="463"/>
      <c r="BA12" s="463"/>
      <c r="BB12" s="463"/>
      <c r="BC12" s="326"/>
      <c r="BD12" s="326"/>
      <c r="BE12" s="326"/>
      <c r="BF12" s="326"/>
      <c r="BG12" s="167"/>
      <c r="BH12" s="240"/>
      <c r="BI12" s="240"/>
      <c r="BJ12" s="240"/>
      <c r="BK12" s="240"/>
      <c r="BL12" s="323"/>
      <c r="BM12" s="168"/>
      <c r="BN12" s="167"/>
      <c r="BO12" s="167"/>
      <c r="BP12" s="195"/>
      <c r="BQ12" s="438"/>
      <c r="BR12" s="435"/>
      <c r="BS12" s="436"/>
      <c r="BT12" s="436" t="s">
        <v>213</v>
      </c>
      <c r="BU12" s="437" t="s">
        <v>213</v>
      </c>
    </row>
    <row r="13" spans="1:264" s="42" customFormat="1" ht="24.95" customHeight="1" x14ac:dyDescent="0.25">
      <c r="A13" s="226" t="s">
        <v>48</v>
      </c>
      <c r="B13" s="227">
        <v>5</v>
      </c>
      <c r="C13" s="167">
        <v>27</v>
      </c>
      <c r="D13" s="167"/>
      <c r="E13" s="164"/>
      <c r="F13" s="164"/>
      <c r="G13" s="290"/>
      <c r="H13" s="290"/>
      <c r="I13" s="290" t="s">
        <v>213</v>
      </c>
      <c r="J13" s="290" t="s">
        <v>213</v>
      </c>
      <c r="K13" s="427" t="str">
        <f t="shared" si="0"/>
        <v/>
      </c>
      <c r="L13" s="290"/>
      <c r="M13" s="290"/>
      <c r="N13" s="427" t="str">
        <f t="shared" si="1"/>
        <v/>
      </c>
      <c r="O13" s="290"/>
      <c r="P13" s="290"/>
      <c r="Q13" s="427" t="str">
        <f t="shared" si="2"/>
        <v/>
      </c>
      <c r="R13" s="290"/>
      <c r="S13" s="290"/>
      <c r="T13" s="162"/>
      <c r="U13" s="162"/>
      <c r="V13" s="162"/>
      <c r="W13" s="162"/>
      <c r="X13" s="162"/>
      <c r="Y13" s="162"/>
      <c r="Z13" s="314"/>
      <c r="AA13" s="314"/>
      <c r="AB13" s="313"/>
      <c r="AC13" s="162"/>
      <c r="AD13" s="162"/>
      <c r="AE13" s="183" t="s">
        <v>213</v>
      </c>
      <c r="AF13" s="161"/>
      <c r="AG13" s="161"/>
      <c r="AH13" s="127"/>
      <c r="AI13" s="161"/>
      <c r="AJ13" s="161"/>
      <c r="AK13" s="161"/>
      <c r="AL13" s="318"/>
      <c r="AM13" s="240"/>
      <c r="AN13" s="240"/>
      <c r="AO13" s="167"/>
      <c r="AP13" s="321"/>
      <c r="AQ13" s="462" t="s">
        <v>213</v>
      </c>
      <c r="AR13" s="462" t="s">
        <v>213</v>
      </c>
      <c r="AS13" s="323"/>
      <c r="AT13" s="169"/>
      <c r="AU13" s="170"/>
      <c r="AV13" s="167"/>
      <c r="AW13" s="462"/>
      <c r="AX13" s="463"/>
      <c r="AY13" s="463"/>
      <c r="AZ13" s="463"/>
      <c r="BA13" s="463"/>
      <c r="BB13" s="463"/>
      <c r="BC13" s="326"/>
      <c r="BD13" s="326"/>
      <c r="BE13" s="326"/>
      <c r="BF13" s="326"/>
      <c r="BG13" s="167"/>
      <c r="BH13" s="240"/>
      <c r="BI13" s="240"/>
      <c r="BJ13" s="240"/>
      <c r="BK13" s="240"/>
      <c r="BL13" s="323"/>
      <c r="BM13" s="168"/>
      <c r="BN13" s="167"/>
      <c r="BO13" s="167"/>
      <c r="BP13" s="195"/>
      <c r="BQ13" s="438"/>
      <c r="BR13" s="435"/>
      <c r="BS13" s="436"/>
      <c r="BT13" s="436" t="s">
        <v>213</v>
      </c>
      <c r="BU13" s="437" t="s">
        <v>213</v>
      </c>
    </row>
    <row r="14" spans="1:264" s="42" customFormat="1" ht="24.95" customHeight="1" x14ac:dyDescent="0.25">
      <c r="A14" s="226" t="s">
        <v>49</v>
      </c>
      <c r="B14" s="227">
        <v>6</v>
      </c>
      <c r="C14" s="167">
        <v>23</v>
      </c>
      <c r="D14" s="167"/>
      <c r="E14" s="164">
        <v>7.33</v>
      </c>
      <c r="F14" s="164">
        <v>7.47</v>
      </c>
      <c r="G14" s="290">
        <v>1315</v>
      </c>
      <c r="H14" s="290">
        <v>1433</v>
      </c>
      <c r="I14" s="466">
        <v>294.00000000000006</v>
      </c>
      <c r="J14" s="466">
        <v>16.000000000000039</v>
      </c>
      <c r="K14" s="427">
        <f t="shared" si="0"/>
        <v>94.557823129251688</v>
      </c>
      <c r="L14" s="290">
        <v>376.92307692307696</v>
      </c>
      <c r="M14" s="290">
        <v>16.000000000000039</v>
      </c>
      <c r="N14" s="427">
        <f t="shared" si="1"/>
        <v>95.755102040816311</v>
      </c>
      <c r="O14" s="290">
        <v>753.84615384615392</v>
      </c>
      <c r="P14" s="290">
        <v>43.243243243243349</v>
      </c>
      <c r="Q14" s="427">
        <f t="shared" si="2"/>
        <v>94.263651406508544</v>
      </c>
      <c r="R14" s="290"/>
      <c r="S14" s="290"/>
      <c r="T14" s="162"/>
      <c r="U14" s="162"/>
      <c r="V14" s="162"/>
      <c r="W14" s="162"/>
      <c r="X14" s="162"/>
      <c r="Y14" s="162"/>
      <c r="Z14" s="314"/>
      <c r="AA14" s="314"/>
      <c r="AB14" s="313"/>
      <c r="AC14" s="162"/>
      <c r="AD14" s="162"/>
      <c r="AE14" s="183" t="s">
        <v>213</v>
      </c>
      <c r="AF14" s="161"/>
      <c r="AG14" s="161"/>
      <c r="AH14" s="127" t="s">
        <v>214</v>
      </c>
      <c r="AI14" s="161" t="s">
        <v>215</v>
      </c>
      <c r="AJ14" s="161" t="s">
        <v>216</v>
      </c>
      <c r="AK14" s="161" t="s">
        <v>216</v>
      </c>
      <c r="AL14" s="318"/>
      <c r="AM14" s="240"/>
      <c r="AN14" s="240"/>
      <c r="AO14" s="167"/>
      <c r="AP14" s="321"/>
      <c r="AQ14" s="462">
        <v>225.9999999999998</v>
      </c>
      <c r="AR14" s="462">
        <v>320</v>
      </c>
      <c r="AS14" s="323"/>
      <c r="AT14" s="169"/>
      <c r="AU14" s="170"/>
      <c r="AV14" s="167"/>
      <c r="AW14" s="462"/>
      <c r="AX14" s="463"/>
      <c r="AY14" s="529"/>
      <c r="AZ14" s="463"/>
      <c r="BA14" s="463"/>
      <c r="BB14" s="463"/>
      <c r="BC14" s="326"/>
      <c r="BD14" s="326"/>
      <c r="BE14" s="326"/>
      <c r="BF14" s="326"/>
      <c r="BG14" s="167"/>
      <c r="BH14" s="240"/>
      <c r="BI14" s="240"/>
      <c r="BJ14" s="240"/>
      <c r="BK14" s="240"/>
      <c r="BL14" s="323"/>
      <c r="BM14" s="168"/>
      <c r="BN14" s="167"/>
      <c r="BO14" s="167"/>
      <c r="BP14" s="195"/>
      <c r="BQ14" s="438"/>
      <c r="BR14" s="435"/>
      <c r="BS14" s="436"/>
      <c r="BT14" s="436" t="s">
        <v>213</v>
      </c>
      <c r="BU14" s="437" t="s">
        <v>213</v>
      </c>
    </row>
    <row r="15" spans="1:264" s="42" customFormat="1" ht="24.95" customHeight="1" x14ac:dyDescent="0.25">
      <c r="A15" s="226" t="s">
        <v>50</v>
      </c>
      <c r="B15" s="227">
        <v>7</v>
      </c>
      <c r="C15" s="167">
        <v>33</v>
      </c>
      <c r="D15" s="167"/>
      <c r="E15" s="164"/>
      <c r="F15" s="164"/>
      <c r="G15" s="290"/>
      <c r="H15" s="290"/>
      <c r="I15" s="466" t="s">
        <v>213</v>
      </c>
      <c r="J15" s="466" t="s">
        <v>213</v>
      </c>
      <c r="K15" s="427" t="str">
        <f t="shared" si="0"/>
        <v/>
      </c>
      <c r="L15" s="290"/>
      <c r="M15" s="290"/>
      <c r="N15" s="427" t="str">
        <f t="shared" si="1"/>
        <v/>
      </c>
      <c r="O15" s="290"/>
      <c r="P15" s="290"/>
      <c r="Q15" s="427" t="str">
        <f t="shared" si="2"/>
        <v/>
      </c>
      <c r="R15" s="290"/>
      <c r="S15" s="290"/>
      <c r="T15" s="162"/>
      <c r="U15" s="162"/>
      <c r="V15" s="162"/>
      <c r="W15" s="162"/>
      <c r="X15" s="162"/>
      <c r="Y15" s="162"/>
      <c r="Z15" s="314"/>
      <c r="AA15" s="314"/>
      <c r="AB15" s="313"/>
      <c r="AC15" s="162"/>
      <c r="AD15" s="162"/>
      <c r="AE15" s="183"/>
      <c r="AF15" s="161"/>
      <c r="AG15" s="161"/>
      <c r="AH15" s="127"/>
      <c r="AI15" s="161"/>
      <c r="AJ15" s="161"/>
      <c r="AK15" s="161"/>
      <c r="AL15" s="318"/>
      <c r="AM15" s="240"/>
      <c r="AN15" s="240"/>
      <c r="AO15" s="167"/>
      <c r="AP15" s="321"/>
      <c r="AQ15" s="462" t="s">
        <v>213</v>
      </c>
      <c r="AR15" s="462" t="s">
        <v>213</v>
      </c>
      <c r="AS15" s="323"/>
      <c r="AT15" s="169"/>
      <c r="AU15" s="170"/>
      <c r="AV15" s="167"/>
      <c r="AW15" s="462"/>
      <c r="AX15" s="463"/>
      <c r="AY15" s="463"/>
      <c r="AZ15" s="463"/>
      <c r="BA15" s="463"/>
      <c r="BB15" s="463"/>
      <c r="BC15" s="326"/>
      <c r="BD15" s="326"/>
      <c r="BE15" s="326"/>
      <c r="BF15" s="326"/>
      <c r="BG15" s="167"/>
      <c r="BH15" s="240"/>
      <c r="BI15" s="240"/>
      <c r="BJ15" s="240"/>
      <c r="BK15" s="240"/>
      <c r="BL15" s="323"/>
      <c r="BM15" s="168"/>
      <c r="BN15" s="167"/>
      <c r="BO15" s="167"/>
      <c r="BP15" s="195"/>
      <c r="BQ15" s="438"/>
      <c r="BR15" s="435"/>
      <c r="BS15" s="436"/>
      <c r="BT15" s="436" t="s">
        <v>213</v>
      </c>
      <c r="BU15" s="437" t="s">
        <v>213</v>
      </c>
    </row>
    <row r="16" spans="1:264" s="42" customFormat="1" ht="24.95" customHeight="1" x14ac:dyDescent="0.25">
      <c r="A16" s="226" t="s">
        <v>51</v>
      </c>
      <c r="B16" s="227">
        <v>8</v>
      </c>
      <c r="C16" s="167">
        <v>31.666666666666668</v>
      </c>
      <c r="D16" s="167"/>
      <c r="E16" s="164"/>
      <c r="F16" s="164"/>
      <c r="G16" s="290"/>
      <c r="H16" s="290"/>
      <c r="I16" s="290" t="s">
        <v>213</v>
      </c>
      <c r="J16" s="466" t="s">
        <v>213</v>
      </c>
      <c r="K16" s="427" t="str">
        <f t="shared" si="0"/>
        <v/>
      </c>
      <c r="L16" s="290"/>
      <c r="M16" s="290"/>
      <c r="N16" s="427" t="str">
        <f t="shared" si="1"/>
        <v/>
      </c>
      <c r="O16" s="290"/>
      <c r="P16" s="290"/>
      <c r="Q16" s="427" t="str">
        <f t="shared" si="2"/>
        <v/>
      </c>
      <c r="R16" s="290"/>
      <c r="S16" s="290"/>
      <c r="T16" s="162"/>
      <c r="U16" s="162"/>
      <c r="V16" s="162"/>
      <c r="W16" s="162"/>
      <c r="X16" s="162"/>
      <c r="Y16" s="162"/>
      <c r="Z16" s="314"/>
      <c r="AA16" s="314"/>
      <c r="AB16" s="313"/>
      <c r="AC16" s="162"/>
      <c r="AD16" s="162"/>
      <c r="AE16" s="183"/>
      <c r="AF16" s="161"/>
      <c r="AG16" s="161"/>
      <c r="AH16" s="127"/>
      <c r="AI16" s="161"/>
      <c r="AJ16" s="161"/>
      <c r="AK16" s="161"/>
      <c r="AL16" s="318"/>
      <c r="AM16" s="240"/>
      <c r="AN16" s="240"/>
      <c r="AO16" s="167"/>
      <c r="AP16" s="321"/>
      <c r="AQ16" s="462" t="s">
        <v>213</v>
      </c>
      <c r="AR16" s="462" t="s">
        <v>213</v>
      </c>
      <c r="AS16" s="323"/>
      <c r="AT16" s="169"/>
      <c r="AU16" s="170"/>
      <c r="AV16" s="167"/>
      <c r="AW16" s="436"/>
      <c r="AX16" s="462"/>
      <c r="AY16" s="463"/>
      <c r="AZ16" s="463"/>
      <c r="BA16" s="463"/>
      <c r="BB16" s="436"/>
      <c r="BC16" s="326"/>
      <c r="BD16" s="326"/>
      <c r="BE16" s="326"/>
      <c r="BF16" s="326"/>
      <c r="BG16" s="167"/>
      <c r="BH16" s="240"/>
      <c r="BI16" s="240"/>
      <c r="BJ16" s="240"/>
      <c r="BK16" s="240"/>
      <c r="BL16" s="323"/>
      <c r="BM16" s="168"/>
      <c r="BN16" s="167"/>
      <c r="BO16" s="167"/>
      <c r="BP16" s="195"/>
      <c r="BQ16" s="438"/>
      <c r="BR16" s="435"/>
      <c r="BS16" s="436"/>
      <c r="BT16" s="436" t="s">
        <v>213</v>
      </c>
      <c r="BU16" s="437" t="s">
        <v>213</v>
      </c>
    </row>
    <row r="17" spans="1:73" s="42" customFormat="1" ht="24.95" customHeight="1" x14ac:dyDescent="0.25">
      <c r="A17" s="226" t="s">
        <v>52</v>
      </c>
      <c r="B17" s="227">
        <v>9</v>
      </c>
      <c r="C17" s="167">
        <v>31.666666666666668</v>
      </c>
      <c r="D17" s="167"/>
      <c r="E17" s="164"/>
      <c r="F17" s="164"/>
      <c r="G17" s="290"/>
      <c r="H17" s="290"/>
      <c r="I17" s="290" t="s">
        <v>213</v>
      </c>
      <c r="J17" s="290" t="s">
        <v>213</v>
      </c>
      <c r="K17" s="427" t="str">
        <f t="shared" si="0"/>
        <v/>
      </c>
      <c r="L17" s="290"/>
      <c r="M17" s="290"/>
      <c r="N17" s="427" t="str">
        <f t="shared" si="1"/>
        <v/>
      </c>
      <c r="O17" s="290"/>
      <c r="P17" s="290"/>
      <c r="Q17" s="427" t="str">
        <f t="shared" si="2"/>
        <v/>
      </c>
      <c r="R17" s="290"/>
      <c r="S17" s="290"/>
      <c r="T17" s="162"/>
      <c r="U17" s="162"/>
      <c r="V17" s="162"/>
      <c r="W17" s="162"/>
      <c r="X17" s="162"/>
      <c r="Y17" s="162"/>
      <c r="Z17" s="314"/>
      <c r="AA17" s="314"/>
      <c r="AB17" s="313"/>
      <c r="AC17" s="162"/>
      <c r="AD17" s="162"/>
      <c r="AE17" s="183"/>
      <c r="AF17" s="161"/>
      <c r="AG17" s="161"/>
      <c r="AH17" s="127"/>
      <c r="AI17" s="161"/>
      <c r="AJ17" s="161"/>
      <c r="AK17" s="161"/>
      <c r="AL17" s="318"/>
      <c r="AM17" s="240"/>
      <c r="AN17" s="240"/>
      <c r="AO17" s="167"/>
      <c r="AP17" s="321"/>
      <c r="AQ17" s="462" t="s">
        <v>213</v>
      </c>
      <c r="AR17" s="462" t="s">
        <v>213</v>
      </c>
      <c r="AS17" s="323"/>
      <c r="AT17" s="169"/>
      <c r="AU17" s="170"/>
      <c r="AV17" s="167"/>
      <c r="AW17" s="462"/>
      <c r="AX17" s="462"/>
      <c r="AY17" s="463"/>
      <c r="AZ17" s="463"/>
      <c r="BA17" s="463"/>
      <c r="BB17" s="463"/>
      <c r="BC17" s="326"/>
      <c r="BD17" s="326"/>
      <c r="BE17" s="326"/>
      <c r="BF17" s="326"/>
      <c r="BG17" s="167"/>
      <c r="BH17" s="240"/>
      <c r="BI17" s="240"/>
      <c r="BJ17" s="240"/>
      <c r="BK17" s="240"/>
      <c r="BL17" s="323"/>
      <c r="BM17" s="168"/>
      <c r="BN17" s="167"/>
      <c r="BO17" s="167"/>
      <c r="BP17" s="195"/>
      <c r="BQ17" s="438"/>
      <c r="BR17" s="435"/>
      <c r="BS17" s="436"/>
      <c r="BT17" s="436" t="s">
        <v>213</v>
      </c>
      <c r="BU17" s="437" t="s">
        <v>213</v>
      </c>
    </row>
    <row r="18" spans="1:73" s="42" customFormat="1" ht="24.95" customHeight="1" x14ac:dyDescent="0.25">
      <c r="A18" s="226" t="s">
        <v>53</v>
      </c>
      <c r="B18" s="227">
        <v>10</v>
      </c>
      <c r="C18" s="167">
        <v>31.666666666666668</v>
      </c>
      <c r="D18" s="167"/>
      <c r="E18" s="164"/>
      <c r="F18" s="164"/>
      <c r="G18" s="290"/>
      <c r="H18" s="290"/>
      <c r="I18" s="290" t="s">
        <v>213</v>
      </c>
      <c r="J18" s="290" t="s">
        <v>213</v>
      </c>
      <c r="K18" s="427" t="str">
        <f t="shared" si="0"/>
        <v/>
      </c>
      <c r="L18" s="290"/>
      <c r="M18" s="290"/>
      <c r="N18" s="427" t="str">
        <f t="shared" si="1"/>
        <v/>
      </c>
      <c r="O18" s="290"/>
      <c r="P18" s="290"/>
      <c r="Q18" s="427" t="str">
        <f t="shared" si="2"/>
        <v/>
      </c>
      <c r="R18" s="290"/>
      <c r="S18" s="290"/>
      <c r="T18" s="162"/>
      <c r="U18" s="162"/>
      <c r="V18" s="162"/>
      <c r="W18" s="162"/>
      <c r="X18" s="162"/>
      <c r="Y18" s="162"/>
      <c r="Z18" s="314"/>
      <c r="AA18" s="314"/>
      <c r="AB18" s="313"/>
      <c r="AC18" s="162"/>
      <c r="AD18" s="162"/>
      <c r="AE18" s="183"/>
      <c r="AF18" s="161"/>
      <c r="AG18" s="161"/>
      <c r="AH18" s="127"/>
      <c r="AI18" s="161"/>
      <c r="AJ18" s="161"/>
      <c r="AK18" s="161"/>
      <c r="AL18" s="318"/>
      <c r="AM18" s="240"/>
      <c r="AN18" s="240"/>
      <c r="AO18" s="167"/>
      <c r="AP18" s="321"/>
      <c r="AQ18" s="462" t="s">
        <v>213</v>
      </c>
      <c r="AR18" s="462" t="s">
        <v>213</v>
      </c>
      <c r="AS18" s="323"/>
      <c r="AT18" s="169"/>
      <c r="AU18" s="170"/>
      <c r="AV18" s="167"/>
      <c r="AW18" s="462"/>
      <c r="AX18" s="462"/>
      <c r="AY18" s="463"/>
      <c r="AZ18" s="463"/>
      <c r="BA18" s="463"/>
      <c r="BB18" s="463"/>
      <c r="BC18" s="326"/>
      <c r="BD18" s="326"/>
      <c r="BE18" s="326"/>
      <c r="BF18" s="326"/>
      <c r="BG18" s="167"/>
      <c r="BH18" s="240"/>
      <c r="BI18" s="240"/>
      <c r="BJ18" s="240"/>
      <c r="BK18" s="240"/>
      <c r="BL18" s="323"/>
      <c r="BM18" s="168"/>
      <c r="BN18" s="167"/>
      <c r="BO18" s="167"/>
      <c r="BP18" s="195"/>
      <c r="BQ18" s="438"/>
      <c r="BR18" s="435"/>
      <c r="BS18" s="436"/>
      <c r="BT18" s="436" t="s">
        <v>213</v>
      </c>
      <c r="BU18" s="437" t="s">
        <v>213</v>
      </c>
    </row>
    <row r="19" spans="1:73" s="42" customFormat="1" ht="24.95" customHeight="1" x14ac:dyDescent="0.25">
      <c r="A19" s="226" t="s">
        <v>47</v>
      </c>
      <c r="B19" s="227">
        <v>11</v>
      </c>
      <c r="C19" s="167">
        <v>18</v>
      </c>
      <c r="D19" s="167"/>
      <c r="E19" s="164"/>
      <c r="F19" s="164"/>
      <c r="G19" s="290"/>
      <c r="H19" s="290"/>
      <c r="I19" s="290" t="s">
        <v>213</v>
      </c>
      <c r="J19" s="290" t="s">
        <v>213</v>
      </c>
      <c r="K19" s="427" t="str">
        <f t="shared" si="0"/>
        <v/>
      </c>
      <c r="L19" s="290"/>
      <c r="M19" s="290"/>
      <c r="N19" s="427" t="str">
        <f t="shared" si="1"/>
        <v/>
      </c>
      <c r="O19" s="290"/>
      <c r="P19" s="290"/>
      <c r="Q19" s="427" t="str">
        <f t="shared" si="2"/>
        <v/>
      </c>
      <c r="R19" s="290"/>
      <c r="S19" s="290"/>
      <c r="T19" s="162"/>
      <c r="U19" s="162"/>
      <c r="V19" s="162"/>
      <c r="W19" s="162"/>
      <c r="X19" s="162"/>
      <c r="Y19" s="162"/>
      <c r="Z19" s="314"/>
      <c r="AA19" s="314"/>
      <c r="AB19" s="313"/>
      <c r="AC19" s="162"/>
      <c r="AD19" s="162"/>
      <c r="AE19" s="183"/>
      <c r="AF19" s="161"/>
      <c r="AG19" s="161"/>
      <c r="AH19" s="127"/>
      <c r="AI19" s="161"/>
      <c r="AJ19" s="161"/>
      <c r="AK19" s="161"/>
      <c r="AL19" s="318"/>
      <c r="AM19" s="240"/>
      <c r="AN19" s="240"/>
      <c r="AO19" s="167"/>
      <c r="AP19" s="321"/>
      <c r="AQ19" s="462" t="s">
        <v>213</v>
      </c>
      <c r="AR19" s="462" t="s">
        <v>213</v>
      </c>
      <c r="AS19" s="323"/>
      <c r="AT19" s="169"/>
      <c r="AU19" s="170"/>
      <c r="AV19" s="167"/>
      <c r="AW19" s="462"/>
      <c r="AX19" s="462"/>
      <c r="AY19" s="463"/>
      <c r="AZ19" s="463"/>
      <c r="BA19" s="463"/>
      <c r="BB19" s="463"/>
      <c r="BC19" s="326"/>
      <c r="BD19" s="326"/>
      <c r="BE19" s="326"/>
      <c r="BF19" s="326"/>
      <c r="BG19" s="167"/>
      <c r="BH19" s="240"/>
      <c r="BI19" s="240"/>
      <c r="BJ19" s="240"/>
      <c r="BK19" s="240"/>
      <c r="BL19" s="323"/>
      <c r="BM19" s="168"/>
      <c r="BN19" s="167"/>
      <c r="BO19" s="167"/>
      <c r="BP19" s="195"/>
      <c r="BQ19" s="438"/>
      <c r="BR19" s="435"/>
      <c r="BS19" s="436"/>
      <c r="BT19" s="436" t="s">
        <v>213</v>
      </c>
      <c r="BU19" s="437" t="s">
        <v>213</v>
      </c>
    </row>
    <row r="20" spans="1:73" s="42" customFormat="1" ht="24.95" customHeight="1" x14ac:dyDescent="0.25">
      <c r="A20" s="226" t="s">
        <v>48</v>
      </c>
      <c r="B20" s="227">
        <v>12</v>
      </c>
      <c r="C20" s="167">
        <v>13.5</v>
      </c>
      <c r="D20" s="167"/>
      <c r="E20" s="164">
        <v>7.51</v>
      </c>
      <c r="F20" s="164">
        <v>7.34</v>
      </c>
      <c r="G20" s="290">
        <v>1245</v>
      </c>
      <c r="H20" s="290">
        <v>1497</v>
      </c>
      <c r="I20" s="290">
        <v>364</v>
      </c>
      <c r="J20" s="290">
        <v>34.999999999999893</v>
      </c>
      <c r="K20" s="427">
        <f t="shared" si="0"/>
        <v>90.384615384615415</v>
      </c>
      <c r="L20" s="290">
        <v>840.5</v>
      </c>
      <c r="M20" s="290">
        <v>34.999999999999893</v>
      </c>
      <c r="N20" s="427">
        <f t="shared" si="1"/>
        <v>95.83581201665676</v>
      </c>
      <c r="O20" s="290">
        <v>1681</v>
      </c>
      <c r="P20" s="290">
        <v>94.594594594594312</v>
      </c>
      <c r="Q20" s="427">
        <f t="shared" si="2"/>
        <v>94.372718941428062</v>
      </c>
      <c r="R20" s="290"/>
      <c r="S20" s="290"/>
      <c r="T20" s="162"/>
      <c r="U20" s="162"/>
      <c r="V20" s="162"/>
      <c r="W20" s="162"/>
      <c r="X20" s="162"/>
      <c r="Y20" s="162"/>
      <c r="Z20" s="314"/>
      <c r="AA20" s="314"/>
      <c r="AB20" s="313"/>
      <c r="AC20" s="162"/>
      <c r="AD20" s="162"/>
      <c r="AE20" s="183"/>
      <c r="AF20" s="161"/>
      <c r="AG20" s="161"/>
      <c r="AH20" s="127" t="s">
        <v>214</v>
      </c>
      <c r="AI20" s="161" t="s">
        <v>215</v>
      </c>
      <c r="AJ20" s="161" t="s">
        <v>216</v>
      </c>
      <c r="AK20" s="161" t="s">
        <v>216</v>
      </c>
      <c r="AL20" s="318"/>
      <c r="AM20" s="240"/>
      <c r="AN20" s="240"/>
      <c r="AO20" s="167"/>
      <c r="AP20" s="321"/>
      <c r="AQ20" s="462">
        <v>385.99999999999994</v>
      </c>
      <c r="AR20" s="462">
        <v>403.99999999999989</v>
      </c>
      <c r="AS20" s="323"/>
      <c r="AT20" s="169"/>
      <c r="AU20" s="170"/>
      <c r="AV20" s="167"/>
      <c r="AW20" s="462"/>
      <c r="AX20" s="462"/>
      <c r="AY20" s="463"/>
      <c r="AZ20" s="463"/>
      <c r="BA20" s="463"/>
      <c r="BB20" s="463"/>
      <c r="BC20" s="326"/>
      <c r="BD20" s="326"/>
      <c r="BE20" s="326"/>
      <c r="BF20" s="326"/>
      <c r="BG20" s="167"/>
      <c r="BH20" s="240"/>
      <c r="BI20" s="240"/>
      <c r="BJ20" s="240"/>
      <c r="BK20" s="240"/>
      <c r="BL20" s="323"/>
      <c r="BM20" s="168"/>
      <c r="BN20" s="167"/>
      <c r="BO20" s="167"/>
      <c r="BP20" s="195"/>
      <c r="BQ20" s="438"/>
      <c r="BR20" s="435"/>
      <c r="BS20" s="436"/>
      <c r="BT20" s="436" t="s">
        <v>213</v>
      </c>
      <c r="BU20" s="437" t="s">
        <v>213</v>
      </c>
    </row>
    <row r="21" spans="1:73" s="42" customFormat="1" ht="24.95" customHeight="1" x14ac:dyDescent="0.25">
      <c r="A21" s="226" t="s">
        <v>49</v>
      </c>
      <c r="B21" s="227">
        <v>13</v>
      </c>
      <c r="C21" s="167">
        <v>13.5</v>
      </c>
      <c r="D21" s="167"/>
      <c r="E21" s="164"/>
      <c r="F21" s="164"/>
      <c r="G21" s="290"/>
      <c r="H21" s="290"/>
      <c r="I21" s="290" t="s">
        <v>213</v>
      </c>
      <c r="J21" s="290" t="s">
        <v>213</v>
      </c>
      <c r="K21" s="427" t="str">
        <f t="shared" si="0"/>
        <v/>
      </c>
      <c r="L21" s="290"/>
      <c r="M21" s="290"/>
      <c r="N21" s="427" t="str">
        <f t="shared" si="1"/>
        <v/>
      </c>
      <c r="O21" s="290"/>
      <c r="P21" s="290"/>
      <c r="Q21" s="427" t="str">
        <f t="shared" si="2"/>
        <v/>
      </c>
      <c r="R21" s="290"/>
      <c r="S21" s="290"/>
      <c r="T21" s="162"/>
      <c r="U21" s="162"/>
      <c r="V21" s="162"/>
      <c r="W21" s="162"/>
      <c r="X21" s="162"/>
      <c r="Y21" s="162"/>
      <c r="Z21" s="314"/>
      <c r="AA21" s="314"/>
      <c r="AB21" s="313"/>
      <c r="AC21" s="162"/>
      <c r="AD21" s="162"/>
      <c r="AE21" s="183"/>
      <c r="AF21" s="161"/>
      <c r="AG21" s="161"/>
      <c r="AH21" s="127"/>
      <c r="AI21" s="161"/>
      <c r="AJ21" s="161"/>
      <c r="AK21" s="161"/>
      <c r="AL21" s="318"/>
      <c r="AM21" s="240"/>
      <c r="AN21" s="240"/>
      <c r="AO21" s="167"/>
      <c r="AP21" s="321"/>
      <c r="AQ21" s="462" t="s">
        <v>213</v>
      </c>
      <c r="AR21" s="462" t="s">
        <v>213</v>
      </c>
      <c r="AS21" s="323"/>
      <c r="AT21" s="169"/>
      <c r="AU21" s="170"/>
      <c r="AV21" s="167"/>
      <c r="AW21" s="462"/>
      <c r="AX21" s="462"/>
      <c r="AY21" s="463"/>
      <c r="AZ21" s="463"/>
      <c r="BA21" s="463"/>
      <c r="BB21" s="463"/>
      <c r="BC21" s="326"/>
      <c r="BD21" s="326"/>
      <c r="BE21" s="326"/>
      <c r="BF21" s="326"/>
      <c r="BG21" s="167"/>
      <c r="BH21" s="240"/>
      <c r="BI21" s="240"/>
      <c r="BJ21" s="240"/>
      <c r="BK21" s="240"/>
      <c r="BL21" s="323"/>
      <c r="BM21" s="168"/>
      <c r="BN21" s="167"/>
      <c r="BO21" s="167"/>
      <c r="BP21" s="195"/>
      <c r="BQ21" s="438"/>
      <c r="BR21" s="435"/>
      <c r="BS21" s="436"/>
      <c r="BT21" s="436" t="s">
        <v>213</v>
      </c>
      <c r="BU21" s="437" t="s">
        <v>213</v>
      </c>
    </row>
    <row r="22" spans="1:73" s="42" customFormat="1" ht="24.95" customHeight="1" x14ac:dyDescent="0.25">
      <c r="A22" s="226" t="s">
        <v>50</v>
      </c>
      <c r="B22" s="227">
        <v>14</v>
      </c>
      <c r="C22" s="167">
        <v>14</v>
      </c>
      <c r="D22" s="167"/>
      <c r="E22" s="164">
        <v>7.29</v>
      </c>
      <c r="F22" s="164">
        <v>7.68</v>
      </c>
      <c r="G22" s="290">
        <v>1403</v>
      </c>
      <c r="H22" s="290">
        <v>1510</v>
      </c>
      <c r="I22" s="290">
        <v>236.00000000000009</v>
      </c>
      <c r="J22" s="290">
        <v>25.000000000000021</v>
      </c>
      <c r="K22" s="427">
        <f t="shared" si="0"/>
        <v>89.406779661016941</v>
      </c>
      <c r="L22" s="290">
        <v>302.56410256410265</v>
      </c>
      <c r="M22" s="290">
        <v>25.000000000000021</v>
      </c>
      <c r="N22" s="427">
        <f t="shared" si="1"/>
        <v>91.737288135593218</v>
      </c>
      <c r="O22" s="290">
        <v>605.12820512820531</v>
      </c>
      <c r="P22" s="290">
        <v>67.567567567567622</v>
      </c>
      <c r="Q22" s="427">
        <f t="shared" si="2"/>
        <v>88.834173156207058</v>
      </c>
      <c r="R22" s="290"/>
      <c r="S22" s="290"/>
      <c r="T22" s="162"/>
      <c r="U22" s="162"/>
      <c r="V22" s="162"/>
      <c r="W22" s="162"/>
      <c r="X22" s="162"/>
      <c r="Y22" s="162"/>
      <c r="Z22" s="314"/>
      <c r="AA22" s="314"/>
      <c r="AB22" s="313"/>
      <c r="AC22" s="162"/>
      <c r="AD22" s="162"/>
      <c r="AE22" s="183"/>
      <c r="AF22" s="161"/>
      <c r="AG22" s="161"/>
      <c r="AH22" s="127" t="s">
        <v>214</v>
      </c>
      <c r="AI22" s="161" t="s">
        <v>215</v>
      </c>
      <c r="AJ22" s="161" t="s">
        <v>216</v>
      </c>
      <c r="AK22" s="161" t="s">
        <v>216</v>
      </c>
      <c r="AL22" s="318"/>
      <c r="AM22" s="240"/>
      <c r="AN22" s="240"/>
      <c r="AO22" s="167"/>
      <c r="AP22" s="321"/>
      <c r="AQ22" s="462">
        <v>403.99999999999989</v>
      </c>
      <c r="AR22" s="462">
        <v>399.99999999999966</v>
      </c>
      <c r="AS22" s="323"/>
      <c r="AT22" s="169"/>
      <c r="AU22" s="170"/>
      <c r="AV22" s="167"/>
      <c r="AW22" s="462"/>
      <c r="AX22" s="462"/>
      <c r="AY22" s="463"/>
      <c r="AZ22" s="463"/>
      <c r="BA22" s="463"/>
      <c r="BB22" s="463"/>
      <c r="BC22" s="326"/>
      <c r="BD22" s="326"/>
      <c r="BE22" s="326"/>
      <c r="BF22" s="326"/>
      <c r="BG22" s="167"/>
      <c r="BH22" s="240"/>
      <c r="BI22" s="240"/>
      <c r="BJ22" s="240"/>
      <c r="BK22" s="240"/>
      <c r="BL22" s="323"/>
      <c r="BM22" s="168"/>
      <c r="BN22" s="167"/>
      <c r="BO22" s="167"/>
      <c r="BP22" s="195"/>
      <c r="BQ22" s="438"/>
      <c r="BR22" s="435"/>
      <c r="BS22" s="436"/>
      <c r="BT22" s="436" t="s">
        <v>213</v>
      </c>
      <c r="BU22" s="437" t="s">
        <v>213</v>
      </c>
    </row>
    <row r="23" spans="1:73" s="42" customFormat="1" ht="24.95" customHeight="1" x14ac:dyDescent="0.25">
      <c r="A23" s="226" t="s">
        <v>51</v>
      </c>
      <c r="B23" s="227">
        <v>15</v>
      </c>
      <c r="C23" s="167">
        <v>14</v>
      </c>
      <c r="D23" s="167"/>
      <c r="E23" s="164"/>
      <c r="F23" s="164"/>
      <c r="G23" s="290"/>
      <c r="H23" s="290"/>
      <c r="I23" s="290" t="s">
        <v>213</v>
      </c>
      <c r="J23" s="290" t="s">
        <v>213</v>
      </c>
      <c r="K23" s="427" t="str">
        <f t="shared" si="0"/>
        <v/>
      </c>
      <c r="L23" s="290"/>
      <c r="M23" s="290"/>
      <c r="N23" s="427" t="str">
        <f t="shared" si="1"/>
        <v/>
      </c>
      <c r="O23" s="290"/>
      <c r="P23" s="290"/>
      <c r="Q23" s="427" t="str">
        <f t="shared" si="2"/>
        <v/>
      </c>
      <c r="R23" s="290"/>
      <c r="S23" s="290"/>
      <c r="T23" s="162"/>
      <c r="U23" s="162"/>
      <c r="V23" s="162"/>
      <c r="W23" s="162"/>
      <c r="X23" s="162"/>
      <c r="Y23" s="162"/>
      <c r="Z23" s="314"/>
      <c r="AA23" s="314"/>
      <c r="AB23" s="313"/>
      <c r="AC23" s="162"/>
      <c r="AD23" s="162"/>
      <c r="AE23" s="183"/>
      <c r="AF23" s="161"/>
      <c r="AG23" s="161"/>
      <c r="AH23" s="127"/>
      <c r="AI23" s="161"/>
      <c r="AJ23" s="161"/>
      <c r="AK23" s="161"/>
      <c r="AL23" s="318"/>
      <c r="AM23" s="240"/>
      <c r="AN23" s="240"/>
      <c r="AO23" s="167"/>
      <c r="AP23" s="321"/>
      <c r="AQ23" s="462" t="s">
        <v>213</v>
      </c>
      <c r="AR23" s="462" t="s">
        <v>213</v>
      </c>
      <c r="AS23" s="323"/>
      <c r="AT23" s="169"/>
      <c r="AU23" s="170"/>
      <c r="AV23" s="167"/>
      <c r="AW23" s="462"/>
      <c r="AX23" s="462"/>
      <c r="AY23" s="463"/>
      <c r="AZ23" s="463"/>
      <c r="BA23" s="463"/>
      <c r="BB23" s="463"/>
      <c r="BC23" s="326"/>
      <c r="BD23" s="326"/>
      <c r="BE23" s="326"/>
      <c r="BF23" s="326"/>
      <c r="BG23" s="167"/>
      <c r="BH23" s="240"/>
      <c r="BI23" s="240"/>
      <c r="BJ23" s="240"/>
      <c r="BK23" s="240"/>
      <c r="BL23" s="323"/>
      <c r="BM23" s="168"/>
      <c r="BN23" s="167"/>
      <c r="BO23" s="167"/>
      <c r="BP23" s="195"/>
      <c r="BQ23" s="438"/>
      <c r="BR23" s="435"/>
      <c r="BS23" s="436"/>
      <c r="BT23" s="436" t="s">
        <v>213</v>
      </c>
      <c r="BU23" s="437" t="s">
        <v>213</v>
      </c>
    </row>
    <row r="24" spans="1:73" s="42" customFormat="1" ht="24.95" customHeight="1" x14ac:dyDescent="0.25">
      <c r="A24" s="226" t="s">
        <v>52</v>
      </c>
      <c r="B24" s="227">
        <v>16</v>
      </c>
      <c r="C24" s="167">
        <v>14</v>
      </c>
      <c r="D24" s="167"/>
      <c r="E24" s="164"/>
      <c r="F24" s="164"/>
      <c r="G24" s="290"/>
      <c r="H24" s="290"/>
      <c r="I24" s="290" t="s">
        <v>213</v>
      </c>
      <c r="J24" s="290" t="s">
        <v>213</v>
      </c>
      <c r="K24" s="427" t="str">
        <f t="shared" si="0"/>
        <v/>
      </c>
      <c r="L24" s="290"/>
      <c r="M24" s="290"/>
      <c r="N24" s="427" t="str">
        <f t="shared" si="1"/>
        <v/>
      </c>
      <c r="O24" s="290"/>
      <c r="P24" s="290"/>
      <c r="Q24" s="427" t="str">
        <f t="shared" si="2"/>
        <v/>
      </c>
      <c r="R24" s="290"/>
      <c r="S24" s="290"/>
      <c r="T24" s="162"/>
      <c r="U24" s="162"/>
      <c r="V24" s="162"/>
      <c r="W24" s="162"/>
      <c r="X24" s="162"/>
      <c r="Y24" s="162"/>
      <c r="Z24" s="314"/>
      <c r="AA24" s="314"/>
      <c r="AB24" s="313"/>
      <c r="AC24" s="162"/>
      <c r="AD24" s="162"/>
      <c r="AE24" s="183"/>
      <c r="AF24" s="161"/>
      <c r="AG24" s="161"/>
      <c r="AH24" s="127"/>
      <c r="AI24" s="161"/>
      <c r="AJ24" s="161"/>
      <c r="AK24" s="161"/>
      <c r="AL24" s="318"/>
      <c r="AM24" s="240"/>
      <c r="AN24" s="240"/>
      <c r="AO24" s="167"/>
      <c r="AP24" s="321"/>
      <c r="AQ24" s="462" t="s">
        <v>213</v>
      </c>
      <c r="AR24" s="462" t="s">
        <v>213</v>
      </c>
      <c r="AS24" s="323"/>
      <c r="AT24" s="169"/>
      <c r="AU24" s="170"/>
      <c r="AV24" s="167"/>
      <c r="AW24" s="462"/>
      <c r="AX24" s="462"/>
      <c r="AY24" s="463"/>
      <c r="AZ24" s="463"/>
      <c r="BA24" s="463"/>
      <c r="BB24" s="463"/>
      <c r="BC24" s="326"/>
      <c r="BD24" s="326"/>
      <c r="BE24" s="326"/>
      <c r="BF24" s="326"/>
      <c r="BG24" s="167"/>
      <c r="BH24" s="240"/>
      <c r="BI24" s="240"/>
      <c r="BJ24" s="240"/>
      <c r="BK24" s="240"/>
      <c r="BL24" s="323"/>
      <c r="BM24" s="168"/>
      <c r="BN24" s="167"/>
      <c r="BO24" s="167"/>
      <c r="BP24" s="195"/>
      <c r="BQ24" s="438"/>
      <c r="BR24" s="435"/>
      <c r="BS24" s="436"/>
      <c r="BT24" s="436" t="s">
        <v>213</v>
      </c>
      <c r="BU24" s="437" t="s">
        <v>213</v>
      </c>
    </row>
    <row r="25" spans="1:73" s="42" customFormat="1" ht="24.95" customHeight="1" x14ac:dyDescent="0.25">
      <c r="A25" s="226" t="s">
        <v>53</v>
      </c>
      <c r="B25" s="227">
        <v>17</v>
      </c>
      <c r="C25" s="167">
        <v>12</v>
      </c>
      <c r="D25" s="167"/>
      <c r="E25" s="164"/>
      <c r="F25" s="164"/>
      <c r="G25" s="290"/>
      <c r="H25" s="290"/>
      <c r="I25" s="290" t="s">
        <v>213</v>
      </c>
      <c r="J25" s="290" t="s">
        <v>213</v>
      </c>
      <c r="K25" s="427" t="str">
        <f t="shared" si="0"/>
        <v/>
      </c>
      <c r="L25" s="290"/>
      <c r="M25" s="290"/>
      <c r="N25" s="427" t="str">
        <f t="shared" si="1"/>
        <v/>
      </c>
      <c r="O25" s="290"/>
      <c r="P25" s="290"/>
      <c r="Q25" s="427" t="str">
        <f t="shared" si="2"/>
        <v/>
      </c>
      <c r="R25" s="290"/>
      <c r="S25" s="290"/>
      <c r="T25" s="162"/>
      <c r="U25" s="162"/>
      <c r="V25" s="162"/>
      <c r="W25" s="162"/>
      <c r="X25" s="162"/>
      <c r="Y25" s="162"/>
      <c r="Z25" s="314"/>
      <c r="AA25" s="314"/>
      <c r="AB25" s="313"/>
      <c r="AC25" s="162"/>
      <c r="AD25" s="162"/>
      <c r="AE25" s="183"/>
      <c r="AF25" s="161"/>
      <c r="AG25" s="161"/>
      <c r="AH25" s="127"/>
      <c r="AI25" s="161"/>
      <c r="AJ25" s="161"/>
      <c r="AK25" s="161"/>
      <c r="AL25" s="318"/>
      <c r="AM25" s="240"/>
      <c r="AN25" s="240"/>
      <c r="AO25" s="167"/>
      <c r="AP25" s="321"/>
      <c r="AQ25" s="462" t="s">
        <v>213</v>
      </c>
      <c r="AR25" s="462" t="s">
        <v>213</v>
      </c>
      <c r="AS25" s="323"/>
      <c r="AT25" s="169"/>
      <c r="AU25" s="170"/>
      <c r="AV25" s="167"/>
      <c r="AW25" s="462"/>
      <c r="AX25" s="462"/>
      <c r="AY25" s="463"/>
      <c r="AZ25" s="463"/>
      <c r="BA25" s="463"/>
      <c r="BB25" s="463"/>
      <c r="BC25" s="326"/>
      <c r="BD25" s="326"/>
      <c r="BE25" s="326"/>
      <c r="BF25" s="326"/>
      <c r="BG25" s="167"/>
      <c r="BH25" s="240"/>
      <c r="BI25" s="240"/>
      <c r="BJ25" s="240"/>
      <c r="BK25" s="240"/>
      <c r="BL25" s="323"/>
      <c r="BM25" s="168"/>
      <c r="BN25" s="167"/>
      <c r="BO25" s="167"/>
      <c r="BP25" s="195"/>
      <c r="BQ25" s="438"/>
      <c r="BR25" s="435"/>
      <c r="BS25" s="436"/>
      <c r="BT25" s="436" t="s">
        <v>213</v>
      </c>
      <c r="BU25" s="437" t="s">
        <v>213</v>
      </c>
    </row>
    <row r="26" spans="1:73" s="42" customFormat="1" ht="24.95" customHeight="1" x14ac:dyDescent="0.25">
      <c r="A26" s="226" t="s">
        <v>47</v>
      </c>
      <c r="B26" s="227">
        <v>18</v>
      </c>
      <c r="C26" s="167">
        <v>11</v>
      </c>
      <c r="D26" s="167"/>
      <c r="E26" s="164">
        <v>7.4</v>
      </c>
      <c r="F26" s="164">
        <v>7.72</v>
      </c>
      <c r="G26" s="290">
        <v>1567</v>
      </c>
      <c r="H26" s="290">
        <v>1646</v>
      </c>
      <c r="I26" s="290">
        <v>163.99999999999997</v>
      </c>
      <c r="J26" s="290">
        <v>40.999999999999922</v>
      </c>
      <c r="K26" s="427">
        <f t="shared" si="0"/>
        <v>75.000000000000043</v>
      </c>
      <c r="L26" s="290">
        <v>420.5</v>
      </c>
      <c r="M26" s="290">
        <v>40.999999999999922</v>
      </c>
      <c r="N26" s="427">
        <f t="shared" si="1"/>
        <v>90.249702734839488</v>
      </c>
      <c r="O26" s="290">
        <v>841</v>
      </c>
      <c r="P26" s="290">
        <v>110.81081081081059</v>
      </c>
      <c r="Q26" s="427">
        <f t="shared" si="2"/>
        <v>86.823922614647969</v>
      </c>
      <c r="R26" s="290"/>
      <c r="S26" s="290"/>
      <c r="T26" s="162"/>
      <c r="U26" s="162"/>
      <c r="V26" s="162"/>
      <c r="W26" s="162"/>
      <c r="X26" s="162"/>
      <c r="Y26" s="162"/>
      <c r="Z26" s="314"/>
      <c r="AA26" s="314"/>
      <c r="AB26" s="313"/>
      <c r="AC26" s="162"/>
      <c r="AD26" s="162"/>
      <c r="AE26" s="183"/>
      <c r="AF26" s="161"/>
      <c r="AG26" s="161"/>
      <c r="AH26" s="127" t="s">
        <v>214</v>
      </c>
      <c r="AI26" s="161" t="s">
        <v>215</v>
      </c>
      <c r="AJ26" s="161" t="s">
        <v>216</v>
      </c>
      <c r="AK26" s="161" t="s">
        <v>216</v>
      </c>
      <c r="AL26" s="318"/>
      <c r="AM26" s="240"/>
      <c r="AN26" s="240"/>
      <c r="AO26" s="167"/>
      <c r="AP26" s="321"/>
      <c r="AQ26" s="462">
        <v>176.00000000000003</v>
      </c>
      <c r="AR26" s="462">
        <v>250.00000000000023</v>
      </c>
      <c r="AS26" s="323"/>
      <c r="AT26" s="169"/>
      <c r="AU26" s="170"/>
      <c r="AV26" s="167"/>
      <c r="AW26" s="462"/>
      <c r="AX26" s="462"/>
      <c r="AY26" s="463"/>
      <c r="AZ26" s="463"/>
      <c r="BA26" s="463"/>
      <c r="BB26" s="463"/>
      <c r="BC26" s="326"/>
      <c r="BD26" s="326"/>
      <c r="BE26" s="326"/>
      <c r="BF26" s="326"/>
      <c r="BG26" s="167"/>
      <c r="BH26" s="240"/>
      <c r="BI26" s="240"/>
      <c r="BJ26" s="240"/>
      <c r="BK26" s="240"/>
      <c r="BL26" s="323"/>
      <c r="BM26" s="168"/>
      <c r="BN26" s="167"/>
      <c r="BO26" s="167"/>
      <c r="BP26" s="195"/>
      <c r="BQ26" s="438"/>
      <c r="BR26" s="435"/>
      <c r="BS26" s="436"/>
      <c r="BT26" s="436" t="s">
        <v>213</v>
      </c>
      <c r="BU26" s="437" t="s">
        <v>213</v>
      </c>
    </row>
    <row r="27" spans="1:73" s="42" customFormat="1" ht="24.95" customHeight="1" x14ac:dyDescent="0.25">
      <c r="A27" s="226" t="s">
        <v>48</v>
      </c>
      <c r="B27" s="227">
        <v>19</v>
      </c>
      <c r="C27" s="167">
        <v>9</v>
      </c>
      <c r="D27" s="167"/>
      <c r="E27" s="164"/>
      <c r="F27" s="164"/>
      <c r="G27" s="290"/>
      <c r="H27" s="290"/>
      <c r="I27" s="290" t="s">
        <v>213</v>
      </c>
      <c r="J27" s="290" t="s">
        <v>213</v>
      </c>
      <c r="K27" s="427" t="str">
        <f t="shared" si="0"/>
        <v/>
      </c>
      <c r="L27" s="290"/>
      <c r="M27" s="290"/>
      <c r="N27" s="427" t="str">
        <f t="shared" si="1"/>
        <v/>
      </c>
      <c r="O27" s="290"/>
      <c r="P27" s="290"/>
      <c r="Q27" s="427" t="str">
        <f t="shared" si="2"/>
        <v/>
      </c>
      <c r="R27" s="290"/>
      <c r="S27" s="290"/>
      <c r="T27" s="162"/>
      <c r="U27" s="162"/>
      <c r="V27" s="162"/>
      <c r="W27" s="162"/>
      <c r="X27" s="162"/>
      <c r="Y27" s="162"/>
      <c r="Z27" s="314"/>
      <c r="AA27" s="314"/>
      <c r="AB27" s="313"/>
      <c r="AC27" s="162"/>
      <c r="AD27" s="162"/>
      <c r="AE27" s="183"/>
      <c r="AF27" s="161"/>
      <c r="AG27" s="161"/>
      <c r="AH27" s="127"/>
      <c r="AI27" s="161"/>
      <c r="AJ27" s="161"/>
      <c r="AK27" s="161"/>
      <c r="AL27" s="318"/>
      <c r="AM27" s="240"/>
      <c r="AN27" s="240"/>
      <c r="AO27" s="167"/>
      <c r="AP27" s="321"/>
      <c r="AQ27" s="462" t="s">
        <v>213</v>
      </c>
      <c r="AR27" s="462" t="s">
        <v>213</v>
      </c>
      <c r="AS27" s="323"/>
      <c r="AT27" s="169"/>
      <c r="AU27" s="170"/>
      <c r="AV27" s="167"/>
      <c r="AW27" s="462"/>
      <c r="AX27" s="462"/>
      <c r="AY27" s="463"/>
      <c r="AZ27" s="463"/>
      <c r="BA27" s="463"/>
      <c r="BB27" s="463"/>
      <c r="BC27" s="326"/>
      <c r="BD27" s="326"/>
      <c r="BE27" s="326"/>
      <c r="BF27" s="326"/>
      <c r="BG27" s="167"/>
      <c r="BH27" s="240"/>
      <c r="BI27" s="240"/>
      <c r="BJ27" s="240"/>
      <c r="BK27" s="240"/>
      <c r="BL27" s="323"/>
      <c r="BM27" s="168"/>
      <c r="BN27" s="167"/>
      <c r="BO27" s="167"/>
      <c r="BP27" s="195"/>
      <c r="BQ27" s="438"/>
      <c r="BR27" s="435"/>
      <c r="BS27" s="436"/>
      <c r="BT27" s="436" t="s">
        <v>213</v>
      </c>
      <c r="BU27" s="437" t="s">
        <v>213</v>
      </c>
    </row>
    <row r="28" spans="1:73" s="42" customFormat="1" ht="24.95" customHeight="1" x14ac:dyDescent="0.25">
      <c r="A28" s="226" t="s">
        <v>49</v>
      </c>
      <c r="B28" s="227">
        <v>20</v>
      </c>
      <c r="C28" s="167">
        <v>14</v>
      </c>
      <c r="D28" s="167"/>
      <c r="E28" s="164"/>
      <c r="F28" s="164"/>
      <c r="G28" s="290"/>
      <c r="H28" s="290"/>
      <c r="I28" s="290" t="s">
        <v>213</v>
      </c>
      <c r="J28" s="290" t="s">
        <v>213</v>
      </c>
      <c r="K28" s="427" t="str">
        <f t="shared" si="0"/>
        <v/>
      </c>
      <c r="L28" s="290"/>
      <c r="M28" s="290"/>
      <c r="N28" s="427" t="str">
        <f t="shared" si="1"/>
        <v/>
      </c>
      <c r="O28" s="290"/>
      <c r="P28" s="290"/>
      <c r="Q28" s="427" t="str">
        <f t="shared" si="2"/>
        <v/>
      </c>
      <c r="R28" s="290"/>
      <c r="S28" s="290"/>
      <c r="T28" s="162"/>
      <c r="U28" s="162"/>
      <c r="V28" s="162"/>
      <c r="W28" s="162"/>
      <c r="X28" s="162"/>
      <c r="Y28" s="162"/>
      <c r="Z28" s="314"/>
      <c r="AA28" s="314"/>
      <c r="AB28" s="313"/>
      <c r="AC28" s="162"/>
      <c r="AD28" s="162"/>
      <c r="AE28" s="183"/>
      <c r="AF28" s="161"/>
      <c r="AG28" s="161"/>
      <c r="AH28" s="127"/>
      <c r="AI28" s="161"/>
      <c r="AJ28" s="161"/>
      <c r="AK28" s="161"/>
      <c r="AL28" s="318"/>
      <c r="AM28" s="240"/>
      <c r="AN28" s="240"/>
      <c r="AO28" s="167"/>
      <c r="AP28" s="321"/>
      <c r="AQ28" s="462" t="s">
        <v>213</v>
      </c>
      <c r="AR28" s="462" t="s">
        <v>213</v>
      </c>
      <c r="AS28" s="323"/>
      <c r="AT28" s="169"/>
      <c r="AU28" s="170"/>
      <c r="AV28" s="167"/>
      <c r="AW28" s="462"/>
      <c r="AX28" s="462"/>
      <c r="AY28" s="463"/>
      <c r="AZ28" s="463"/>
      <c r="BA28" s="463"/>
      <c r="BB28" s="463"/>
      <c r="BC28" s="326"/>
      <c r="BD28" s="326"/>
      <c r="BE28" s="326"/>
      <c r="BF28" s="326"/>
      <c r="BG28" s="167"/>
      <c r="BH28" s="240"/>
      <c r="BI28" s="240"/>
      <c r="BJ28" s="240"/>
      <c r="BK28" s="240"/>
      <c r="BL28" s="323"/>
      <c r="BM28" s="168"/>
      <c r="BN28" s="167"/>
      <c r="BO28" s="167"/>
      <c r="BP28" s="195"/>
      <c r="BQ28" s="438"/>
      <c r="BR28" s="435"/>
      <c r="BS28" s="436"/>
      <c r="BT28" s="436" t="s">
        <v>213</v>
      </c>
      <c r="BU28" s="437" t="s">
        <v>213</v>
      </c>
    </row>
    <row r="29" spans="1:73" s="42" customFormat="1" ht="24.95" customHeight="1" x14ac:dyDescent="0.25">
      <c r="A29" s="226" t="s">
        <v>50</v>
      </c>
      <c r="B29" s="227">
        <v>21</v>
      </c>
      <c r="C29" s="167">
        <v>14.666666666666666</v>
      </c>
      <c r="D29" s="167"/>
      <c r="E29" s="164">
        <v>7.16</v>
      </c>
      <c r="F29" s="164">
        <v>7.51</v>
      </c>
      <c r="G29" s="290">
        <v>2070</v>
      </c>
      <c r="H29" s="290">
        <v>1539</v>
      </c>
      <c r="I29" s="290">
        <v>283.99999999999977</v>
      </c>
      <c r="J29" s="290">
        <v>36</v>
      </c>
      <c r="K29" s="427">
        <f t="shared" si="0"/>
        <v>87.323943661971825</v>
      </c>
      <c r="L29" s="290">
        <v>364.1025641025638</v>
      </c>
      <c r="M29" s="290">
        <v>47.36</v>
      </c>
      <c r="N29" s="427">
        <f t="shared" si="1"/>
        <v>86.992676056338013</v>
      </c>
      <c r="O29" s="290">
        <v>728.20512820512761</v>
      </c>
      <c r="P29" s="290">
        <v>128</v>
      </c>
      <c r="Q29" s="427">
        <f t="shared" si="2"/>
        <v>82.422535211267586</v>
      </c>
      <c r="R29" s="290"/>
      <c r="S29" s="290"/>
      <c r="T29" s="162"/>
      <c r="U29" s="162"/>
      <c r="V29" s="162"/>
      <c r="W29" s="162"/>
      <c r="X29" s="162"/>
      <c r="Y29" s="162"/>
      <c r="Z29" s="314"/>
      <c r="AA29" s="314"/>
      <c r="AB29" s="313"/>
      <c r="AC29" s="162"/>
      <c r="AD29" s="162"/>
      <c r="AE29" s="183"/>
      <c r="AF29" s="161"/>
      <c r="AG29" s="161"/>
      <c r="AH29" s="127" t="s">
        <v>214</v>
      </c>
      <c r="AI29" s="161" t="s">
        <v>215</v>
      </c>
      <c r="AJ29" s="161" t="s">
        <v>216</v>
      </c>
      <c r="AK29" s="161" t="s">
        <v>216</v>
      </c>
      <c r="AL29" s="318"/>
      <c r="AM29" s="240"/>
      <c r="AN29" s="240"/>
      <c r="AO29" s="167"/>
      <c r="AP29" s="321"/>
      <c r="AQ29" s="462">
        <v>254.00000000000006</v>
      </c>
      <c r="AR29" s="462">
        <v>259.99999999999983</v>
      </c>
      <c r="AS29" s="323"/>
      <c r="AT29" s="169"/>
      <c r="AU29" s="170"/>
      <c r="AV29" s="167"/>
      <c r="AW29" s="462"/>
      <c r="AX29" s="462"/>
      <c r="AY29" s="463"/>
      <c r="AZ29" s="463"/>
      <c r="BA29" s="463"/>
      <c r="BB29" s="463"/>
      <c r="BC29" s="326"/>
      <c r="BD29" s="326"/>
      <c r="BE29" s="326"/>
      <c r="BF29" s="326"/>
      <c r="BG29" s="167"/>
      <c r="BH29" s="240"/>
      <c r="BI29" s="240"/>
      <c r="BJ29" s="240"/>
      <c r="BK29" s="240"/>
      <c r="BL29" s="323"/>
      <c r="BM29" s="168"/>
      <c r="BN29" s="167"/>
      <c r="BO29" s="167"/>
      <c r="BP29" s="195"/>
      <c r="BQ29" s="438"/>
      <c r="BR29" s="435"/>
      <c r="BS29" s="436"/>
      <c r="BT29" s="436" t="s">
        <v>213</v>
      </c>
      <c r="BU29" s="437" t="s">
        <v>213</v>
      </c>
    </row>
    <row r="30" spans="1:73" s="42" customFormat="1" ht="24.95" customHeight="1" x14ac:dyDescent="0.25">
      <c r="A30" s="226" t="s">
        <v>51</v>
      </c>
      <c r="B30" s="227">
        <v>22</v>
      </c>
      <c r="C30" s="167">
        <v>14.666666666666666</v>
      </c>
      <c r="D30" s="167"/>
      <c r="E30" s="164"/>
      <c r="F30" s="164"/>
      <c r="G30" s="290"/>
      <c r="H30" s="290"/>
      <c r="I30" s="290" t="s">
        <v>213</v>
      </c>
      <c r="J30" s="290" t="s">
        <v>213</v>
      </c>
      <c r="K30" s="427" t="str">
        <f t="shared" si="0"/>
        <v/>
      </c>
      <c r="L30" s="290"/>
      <c r="M30" s="290"/>
      <c r="N30" s="427" t="str">
        <f t="shared" si="1"/>
        <v/>
      </c>
      <c r="O30" s="290"/>
      <c r="P30" s="290"/>
      <c r="Q30" s="427" t="str">
        <f t="shared" si="2"/>
        <v/>
      </c>
      <c r="R30" s="290"/>
      <c r="S30" s="290"/>
      <c r="T30" s="162"/>
      <c r="U30" s="162"/>
      <c r="V30" s="162"/>
      <c r="W30" s="162"/>
      <c r="X30" s="162"/>
      <c r="Y30" s="162"/>
      <c r="Z30" s="314"/>
      <c r="AA30" s="314"/>
      <c r="AB30" s="313"/>
      <c r="AC30" s="162"/>
      <c r="AD30" s="162"/>
      <c r="AE30" s="183"/>
      <c r="AF30" s="161"/>
      <c r="AG30" s="161"/>
      <c r="AH30" s="127"/>
      <c r="AI30" s="161"/>
      <c r="AJ30" s="161"/>
      <c r="AK30" s="161"/>
      <c r="AL30" s="318"/>
      <c r="AM30" s="240"/>
      <c r="AN30" s="240"/>
      <c r="AO30" s="167"/>
      <c r="AP30" s="321"/>
      <c r="AQ30" s="462" t="s">
        <v>213</v>
      </c>
      <c r="AR30" s="462" t="s">
        <v>213</v>
      </c>
      <c r="AS30" s="323"/>
      <c r="AT30" s="169"/>
      <c r="AU30" s="170"/>
      <c r="AV30" s="167"/>
      <c r="AW30" s="462"/>
      <c r="AX30" s="462"/>
      <c r="AY30" s="463"/>
      <c r="AZ30" s="463"/>
      <c r="BA30" s="463"/>
      <c r="BB30" s="463"/>
      <c r="BC30" s="326"/>
      <c r="BD30" s="326"/>
      <c r="BE30" s="326"/>
      <c r="BF30" s="326"/>
      <c r="BG30" s="167"/>
      <c r="BH30" s="240"/>
      <c r="BI30" s="240"/>
      <c r="BJ30" s="240"/>
      <c r="BK30" s="240"/>
      <c r="BL30" s="323"/>
      <c r="BM30" s="168"/>
      <c r="BN30" s="167"/>
      <c r="BO30" s="167"/>
      <c r="BP30" s="195"/>
      <c r="BQ30" s="438"/>
      <c r="BR30" s="435"/>
      <c r="BS30" s="436"/>
      <c r="BT30" s="436" t="s">
        <v>213</v>
      </c>
      <c r="BU30" s="437" t="s">
        <v>213</v>
      </c>
    </row>
    <row r="31" spans="1:73" s="42" customFormat="1" ht="24.95" customHeight="1" x14ac:dyDescent="0.25">
      <c r="A31" s="226" t="s">
        <v>52</v>
      </c>
      <c r="B31" s="227">
        <v>23</v>
      </c>
      <c r="C31" s="167">
        <v>14.666666666666666</v>
      </c>
      <c r="D31" s="167"/>
      <c r="E31" s="164"/>
      <c r="F31" s="164"/>
      <c r="G31" s="290"/>
      <c r="H31" s="290"/>
      <c r="I31" s="290" t="s">
        <v>213</v>
      </c>
      <c r="J31" s="290" t="s">
        <v>213</v>
      </c>
      <c r="K31" s="427" t="str">
        <f t="shared" si="0"/>
        <v/>
      </c>
      <c r="L31" s="290"/>
      <c r="M31" s="290"/>
      <c r="N31" s="427" t="str">
        <f t="shared" si="1"/>
        <v/>
      </c>
      <c r="O31" s="290"/>
      <c r="P31" s="290"/>
      <c r="Q31" s="427" t="str">
        <f t="shared" si="2"/>
        <v/>
      </c>
      <c r="R31" s="290"/>
      <c r="S31" s="290"/>
      <c r="T31" s="162"/>
      <c r="U31" s="162"/>
      <c r="V31" s="162"/>
      <c r="W31" s="162"/>
      <c r="X31" s="162"/>
      <c r="Y31" s="162"/>
      <c r="Z31" s="314"/>
      <c r="AA31" s="314"/>
      <c r="AB31" s="313"/>
      <c r="AC31" s="162"/>
      <c r="AD31" s="162"/>
      <c r="AE31" s="183"/>
      <c r="AF31" s="161"/>
      <c r="AG31" s="161"/>
      <c r="AH31" s="127"/>
      <c r="AI31" s="161"/>
      <c r="AJ31" s="161"/>
      <c r="AK31" s="161"/>
      <c r="AL31" s="318"/>
      <c r="AM31" s="240"/>
      <c r="AN31" s="240"/>
      <c r="AO31" s="167"/>
      <c r="AP31" s="321"/>
      <c r="AQ31" s="462" t="s">
        <v>213</v>
      </c>
      <c r="AR31" s="462" t="s">
        <v>213</v>
      </c>
      <c r="AS31" s="323"/>
      <c r="AT31" s="169"/>
      <c r="AU31" s="170"/>
      <c r="AV31" s="167"/>
      <c r="AW31" s="462"/>
      <c r="AX31" s="462"/>
      <c r="AY31" s="463"/>
      <c r="AZ31" s="463"/>
      <c r="BA31" s="463"/>
      <c r="BB31" s="463"/>
      <c r="BC31" s="326"/>
      <c r="BD31" s="326"/>
      <c r="BE31" s="326"/>
      <c r="BF31" s="326"/>
      <c r="BG31" s="167"/>
      <c r="BH31" s="240"/>
      <c r="BI31" s="240"/>
      <c r="BJ31" s="240"/>
      <c r="BK31" s="240"/>
      <c r="BL31" s="323"/>
      <c r="BM31" s="168"/>
      <c r="BN31" s="167"/>
      <c r="BO31" s="167"/>
      <c r="BP31" s="195"/>
      <c r="BQ31" s="438"/>
      <c r="BR31" s="435"/>
      <c r="BS31" s="436"/>
      <c r="BT31" s="436" t="s">
        <v>213</v>
      </c>
      <c r="BU31" s="437" t="s">
        <v>213</v>
      </c>
    </row>
    <row r="32" spans="1:73" s="42" customFormat="1" ht="24.95" customHeight="1" x14ac:dyDescent="0.25">
      <c r="A32" s="226" t="s">
        <v>53</v>
      </c>
      <c r="B32" s="227">
        <v>24</v>
      </c>
      <c r="C32" s="167">
        <v>11</v>
      </c>
      <c r="D32" s="167"/>
      <c r="E32" s="164"/>
      <c r="F32" s="164"/>
      <c r="G32" s="290"/>
      <c r="H32" s="290"/>
      <c r="I32" s="290" t="s">
        <v>213</v>
      </c>
      <c r="J32" s="290" t="s">
        <v>213</v>
      </c>
      <c r="K32" s="427" t="str">
        <f t="shared" si="0"/>
        <v/>
      </c>
      <c r="L32" s="290"/>
      <c r="M32" s="290"/>
      <c r="N32" s="427" t="str">
        <f t="shared" si="1"/>
        <v/>
      </c>
      <c r="O32" s="290"/>
      <c r="P32" s="290"/>
      <c r="Q32" s="427" t="str">
        <f t="shared" si="2"/>
        <v/>
      </c>
      <c r="R32" s="290"/>
      <c r="S32" s="290"/>
      <c r="T32" s="162"/>
      <c r="U32" s="162"/>
      <c r="V32" s="162"/>
      <c r="W32" s="162"/>
      <c r="X32" s="162"/>
      <c r="Y32" s="162"/>
      <c r="Z32" s="314"/>
      <c r="AA32" s="314"/>
      <c r="AB32" s="313"/>
      <c r="AC32" s="162"/>
      <c r="AD32" s="162"/>
      <c r="AE32" s="183"/>
      <c r="AF32" s="161"/>
      <c r="AG32" s="161"/>
      <c r="AH32" s="127"/>
      <c r="AI32" s="161"/>
      <c r="AJ32" s="161"/>
      <c r="AK32" s="161"/>
      <c r="AL32" s="318"/>
      <c r="AM32" s="240"/>
      <c r="AN32" s="240"/>
      <c r="AO32" s="167"/>
      <c r="AP32" s="321"/>
      <c r="AQ32" s="462" t="s">
        <v>213</v>
      </c>
      <c r="AR32" s="462" t="s">
        <v>213</v>
      </c>
      <c r="AS32" s="323"/>
      <c r="AT32" s="169"/>
      <c r="AU32" s="170"/>
      <c r="AV32" s="167"/>
      <c r="AW32" s="462"/>
      <c r="AX32" s="462"/>
      <c r="AY32" s="463"/>
      <c r="AZ32" s="463"/>
      <c r="BA32" s="463"/>
      <c r="BB32" s="463"/>
      <c r="BC32" s="326"/>
      <c r="BD32" s="326"/>
      <c r="BE32" s="326"/>
      <c r="BF32" s="326"/>
      <c r="BG32" s="167"/>
      <c r="BH32" s="240"/>
      <c r="BI32" s="240"/>
      <c r="BJ32" s="240"/>
      <c r="BK32" s="240"/>
      <c r="BL32" s="323"/>
      <c r="BM32" s="168"/>
      <c r="BN32" s="167"/>
      <c r="BO32" s="167"/>
      <c r="BP32" s="195"/>
      <c r="BQ32" s="438"/>
      <c r="BR32" s="435"/>
      <c r="BS32" s="436"/>
      <c r="BT32" s="436" t="s">
        <v>213</v>
      </c>
      <c r="BU32" s="437" t="s">
        <v>213</v>
      </c>
    </row>
    <row r="33" spans="1:73" s="42" customFormat="1" ht="24.95" customHeight="1" x14ac:dyDescent="0.25">
      <c r="A33" s="226" t="s">
        <v>47</v>
      </c>
      <c r="B33" s="227">
        <v>25</v>
      </c>
      <c r="C33" s="167">
        <v>12</v>
      </c>
      <c r="D33" s="167"/>
      <c r="E33" s="164">
        <v>7.31</v>
      </c>
      <c r="F33" s="164">
        <v>7.52</v>
      </c>
      <c r="G33" s="290">
        <v>1198</v>
      </c>
      <c r="H33" s="290">
        <v>1476</v>
      </c>
      <c r="I33" s="290">
        <v>258.00000000000017</v>
      </c>
      <c r="J33" s="290">
        <v>33</v>
      </c>
      <c r="K33" s="427">
        <f t="shared" si="0"/>
        <v>87.209302325581405</v>
      </c>
      <c r="L33" s="290">
        <v>505.5</v>
      </c>
      <c r="M33" s="290">
        <v>44.03</v>
      </c>
      <c r="N33" s="427">
        <f t="shared" si="1"/>
        <v>91.289812067260144</v>
      </c>
      <c r="O33" s="290">
        <v>1011</v>
      </c>
      <c r="P33" s="290">
        <v>119</v>
      </c>
      <c r="Q33" s="427">
        <f t="shared" si="2"/>
        <v>88.229475766567759</v>
      </c>
      <c r="R33" s="290"/>
      <c r="S33" s="290"/>
      <c r="T33" s="162"/>
      <c r="U33" s="162"/>
      <c r="V33" s="162"/>
      <c r="W33" s="162"/>
      <c r="X33" s="162"/>
      <c r="Y33" s="162"/>
      <c r="Z33" s="314"/>
      <c r="AA33" s="314"/>
      <c r="AB33" s="313"/>
      <c r="AC33" s="162"/>
      <c r="AD33" s="162"/>
      <c r="AE33" s="183"/>
      <c r="AF33" s="161"/>
      <c r="AG33" s="161"/>
      <c r="AH33" s="127" t="s">
        <v>214</v>
      </c>
      <c r="AI33" s="161" t="s">
        <v>215</v>
      </c>
      <c r="AJ33" s="161" t="s">
        <v>216</v>
      </c>
      <c r="AK33" s="161" t="s">
        <v>216</v>
      </c>
      <c r="AL33" s="318"/>
      <c r="AM33" s="240"/>
      <c r="AN33" s="240"/>
      <c r="AO33" s="167"/>
      <c r="AP33" s="321"/>
      <c r="AQ33" s="462">
        <v>286.66666666666703</v>
      </c>
      <c r="AR33" s="462">
        <v>510.00000000000006</v>
      </c>
      <c r="AS33" s="323"/>
      <c r="AT33" s="169"/>
      <c r="AU33" s="170"/>
      <c r="AV33" s="167"/>
      <c r="AW33" s="462"/>
      <c r="AX33" s="463"/>
      <c r="AY33" s="463"/>
      <c r="AZ33" s="463"/>
      <c r="BA33" s="463"/>
      <c r="BB33" s="463"/>
      <c r="BC33" s="326"/>
      <c r="BD33" s="326"/>
      <c r="BE33" s="326"/>
      <c r="BF33" s="326"/>
      <c r="BG33" s="167"/>
      <c r="BH33" s="240"/>
      <c r="BI33" s="240"/>
      <c r="BJ33" s="240"/>
      <c r="BK33" s="240"/>
      <c r="BL33" s="323"/>
      <c r="BM33" s="168"/>
      <c r="BN33" s="167"/>
      <c r="BO33" s="167"/>
      <c r="BP33" s="195"/>
      <c r="BQ33" s="438"/>
      <c r="BR33" s="435"/>
      <c r="BS33" s="436"/>
      <c r="BT33" s="436" t="s">
        <v>213</v>
      </c>
      <c r="BU33" s="437" t="s">
        <v>213</v>
      </c>
    </row>
    <row r="34" spans="1:73" s="42" customFormat="1" ht="24.95" customHeight="1" x14ac:dyDescent="0.25">
      <c r="A34" s="226" t="s">
        <v>48</v>
      </c>
      <c r="B34" s="227">
        <v>26</v>
      </c>
      <c r="C34" s="167">
        <v>17</v>
      </c>
      <c r="D34" s="167"/>
      <c r="E34" s="164">
        <v>7.3</v>
      </c>
      <c r="F34" s="164">
        <v>7.8</v>
      </c>
      <c r="G34" s="290">
        <v>1600</v>
      </c>
      <c r="H34" s="290">
        <v>1600</v>
      </c>
      <c r="I34" s="290">
        <v>340</v>
      </c>
      <c r="J34" s="290">
        <v>70</v>
      </c>
      <c r="K34" s="427">
        <f t="shared" si="0"/>
        <v>79.411764705882348</v>
      </c>
      <c r="L34" s="290">
        <v>600</v>
      </c>
      <c r="M34" s="290">
        <v>70</v>
      </c>
      <c r="N34" s="427">
        <f t="shared" ref="N34" si="3">IF(AND(L34&lt;&gt;"",M34&lt;&gt;""),(L34-M34)/L34*100,"")</f>
        <v>88.333333333333329</v>
      </c>
      <c r="O34" s="290">
        <v>2200</v>
      </c>
      <c r="P34" s="290">
        <v>350</v>
      </c>
      <c r="Q34" s="427">
        <f t="shared" si="2"/>
        <v>84.090909090909093</v>
      </c>
      <c r="R34" s="290"/>
      <c r="S34" s="290"/>
      <c r="T34" s="162"/>
      <c r="U34" s="162"/>
      <c r="V34" s="162"/>
      <c r="W34" s="162"/>
      <c r="X34" s="162"/>
      <c r="Y34" s="162"/>
      <c r="Z34" s="314"/>
      <c r="AA34" s="314"/>
      <c r="AB34" s="313"/>
      <c r="AC34" s="162"/>
      <c r="AD34" s="162"/>
      <c r="AE34" s="183"/>
      <c r="AF34" s="161"/>
      <c r="AG34" s="161"/>
      <c r="AH34" s="127" t="s">
        <v>214</v>
      </c>
      <c r="AI34" s="161" t="s">
        <v>217</v>
      </c>
      <c r="AJ34" s="161" t="s">
        <v>216</v>
      </c>
      <c r="AK34" s="161" t="s">
        <v>216</v>
      </c>
      <c r="AL34" s="318"/>
      <c r="AM34" s="240"/>
      <c r="AN34" s="240"/>
      <c r="AO34" s="167"/>
      <c r="AP34" s="321"/>
      <c r="AQ34" s="462" t="s">
        <v>213</v>
      </c>
      <c r="AR34" s="462" t="s">
        <v>213</v>
      </c>
      <c r="AS34" s="323"/>
      <c r="AT34" s="169"/>
      <c r="AU34" s="170"/>
      <c r="AV34" s="167"/>
      <c r="AW34" s="462"/>
      <c r="AX34" s="463"/>
      <c r="AY34" s="463"/>
      <c r="AZ34" s="463"/>
      <c r="BA34" s="463"/>
      <c r="BB34" s="463"/>
      <c r="BC34" s="326"/>
      <c r="BD34" s="326"/>
      <c r="BE34" s="326"/>
      <c r="BF34" s="326"/>
      <c r="BG34" s="167"/>
      <c r="BH34" s="240"/>
      <c r="BI34" s="240"/>
      <c r="BJ34" s="240"/>
      <c r="BK34" s="240"/>
      <c r="BL34" s="323"/>
      <c r="BM34" s="168"/>
      <c r="BN34" s="167"/>
      <c r="BO34" s="167"/>
      <c r="BP34" s="195"/>
      <c r="BQ34" s="438"/>
      <c r="BR34" s="435"/>
      <c r="BS34" s="436"/>
      <c r="BT34" s="436" t="s">
        <v>213</v>
      </c>
      <c r="BU34" s="437" t="s">
        <v>213</v>
      </c>
    </row>
    <row r="35" spans="1:73" s="42" customFormat="1" ht="24.95" customHeight="1" x14ac:dyDescent="0.25">
      <c r="A35" s="226" t="s">
        <v>49</v>
      </c>
      <c r="B35" s="227">
        <v>27</v>
      </c>
      <c r="C35" s="167">
        <v>19</v>
      </c>
      <c r="D35" s="167"/>
      <c r="E35" s="164"/>
      <c r="F35" s="164"/>
      <c r="G35" s="290"/>
      <c r="H35" s="290"/>
      <c r="I35" s="290" t="s">
        <v>213</v>
      </c>
      <c r="J35" s="290" t="s">
        <v>213</v>
      </c>
      <c r="K35" s="427" t="str">
        <f t="shared" si="0"/>
        <v/>
      </c>
      <c r="L35" s="290"/>
      <c r="M35" s="290"/>
      <c r="N35" s="427" t="str">
        <f t="shared" si="1"/>
        <v/>
      </c>
      <c r="O35" s="290"/>
      <c r="P35" s="290"/>
      <c r="Q35" s="427" t="str">
        <f t="shared" si="2"/>
        <v/>
      </c>
      <c r="R35" s="290"/>
      <c r="S35" s="290"/>
      <c r="T35" s="162"/>
      <c r="U35" s="162"/>
      <c r="V35" s="162"/>
      <c r="W35" s="162"/>
      <c r="X35" s="162"/>
      <c r="Y35" s="162"/>
      <c r="Z35" s="314"/>
      <c r="AA35" s="314"/>
      <c r="AB35" s="313"/>
      <c r="AC35" s="162"/>
      <c r="AD35" s="162"/>
      <c r="AE35" s="183"/>
      <c r="AF35" s="161"/>
      <c r="AG35" s="161"/>
      <c r="AH35" s="127"/>
      <c r="AI35" s="161"/>
      <c r="AJ35" s="161"/>
      <c r="AK35" s="161"/>
      <c r="AL35" s="318"/>
      <c r="AM35" s="240"/>
      <c r="AN35" s="240"/>
      <c r="AO35" s="167"/>
      <c r="AP35" s="321"/>
      <c r="AQ35" s="462" t="s">
        <v>213</v>
      </c>
      <c r="AR35" s="462" t="s">
        <v>213</v>
      </c>
      <c r="AS35" s="323"/>
      <c r="AT35" s="169"/>
      <c r="AU35" s="170"/>
      <c r="AV35" s="167"/>
      <c r="AW35" s="462"/>
      <c r="AX35" s="463"/>
      <c r="AY35" s="463"/>
      <c r="AZ35" s="463"/>
      <c r="BA35" s="463"/>
      <c r="BB35" s="436"/>
      <c r="BC35" s="326"/>
      <c r="BD35" s="326"/>
      <c r="BE35" s="326"/>
      <c r="BF35" s="326"/>
      <c r="BG35" s="167"/>
      <c r="BH35" s="240"/>
      <c r="BI35" s="240"/>
      <c r="BJ35" s="240"/>
      <c r="BK35" s="240"/>
      <c r="BL35" s="323"/>
      <c r="BM35" s="168"/>
      <c r="BN35" s="167"/>
      <c r="BO35" s="167"/>
      <c r="BP35" s="195"/>
      <c r="BQ35" s="438"/>
      <c r="BR35" s="435"/>
      <c r="BS35" s="436"/>
      <c r="BT35" s="436" t="s">
        <v>213</v>
      </c>
      <c r="BU35" s="437" t="s">
        <v>213</v>
      </c>
    </row>
    <row r="36" spans="1:73" s="42" customFormat="1" ht="24.95" customHeight="1" x14ac:dyDescent="0.25">
      <c r="A36" s="226" t="s">
        <v>50</v>
      </c>
      <c r="B36" s="227">
        <v>28</v>
      </c>
      <c r="C36" s="167">
        <v>18</v>
      </c>
      <c r="D36" s="167"/>
      <c r="E36" s="164">
        <v>8.4600000000000009</v>
      </c>
      <c r="F36" s="164">
        <v>7.47</v>
      </c>
      <c r="G36" s="290">
        <v>1471</v>
      </c>
      <c r="H36" s="290">
        <v>1457</v>
      </c>
      <c r="I36" s="290">
        <v>687.99999999999989</v>
      </c>
      <c r="J36" s="290">
        <v>88.000000000000014</v>
      </c>
      <c r="K36" s="427">
        <f t="shared" si="0"/>
        <v>87.20930232558139</v>
      </c>
      <c r="L36" s="290">
        <v>882.05128205128187</v>
      </c>
      <c r="M36" s="290">
        <v>55.13</v>
      </c>
      <c r="N36" s="427">
        <f t="shared" si="1"/>
        <v>93.749796511627906</v>
      </c>
      <c r="O36" s="290">
        <v>1764.1025641025637</v>
      </c>
      <c r="P36" s="290">
        <v>149</v>
      </c>
      <c r="Q36" s="427">
        <f t="shared" si="2"/>
        <v>91.553779069767444</v>
      </c>
      <c r="R36" s="290"/>
      <c r="S36" s="290"/>
      <c r="T36" s="162"/>
      <c r="U36" s="162"/>
      <c r="V36" s="162"/>
      <c r="W36" s="162"/>
      <c r="X36" s="162"/>
      <c r="Y36" s="162"/>
      <c r="Z36" s="314"/>
      <c r="AA36" s="314"/>
      <c r="AB36" s="313"/>
      <c r="AC36" s="162"/>
      <c r="AD36" s="162"/>
      <c r="AE36" s="183"/>
      <c r="AF36" s="161"/>
      <c r="AG36" s="161"/>
      <c r="AH36" s="127" t="s">
        <v>214</v>
      </c>
      <c r="AI36" s="161" t="s">
        <v>215</v>
      </c>
      <c r="AJ36" s="161" t="s">
        <v>216</v>
      </c>
      <c r="AK36" s="161" t="s">
        <v>216</v>
      </c>
      <c r="AL36" s="318"/>
      <c r="AM36" s="240"/>
      <c r="AN36" s="240"/>
      <c r="AO36" s="167"/>
      <c r="AP36" s="321"/>
      <c r="AQ36" s="462">
        <v>188.00000000000011</v>
      </c>
      <c r="AR36" s="462">
        <v>343.99999999999983</v>
      </c>
      <c r="AS36" s="323"/>
      <c r="AT36" s="169"/>
      <c r="AU36" s="170"/>
      <c r="AV36" s="167"/>
      <c r="AW36" s="462"/>
      <c r="AX36" s="462"/>
      <c r="AY36" s="463"/>
      <c r="AZ36" s="463"/>
      <c r="BA36" s="463"/>
      <c r="BB36" s="463"/>
      <c r="BC36" s="326"/>
      <c r="BD36" s="326"/>
      <c r="BE36" s="326"/>
      <c r="BF36" s="326"/>
      <c r="BG36" s="167"/>
      <c r="BH36" s="240"/>
      <c r="BI36" s="240"/>
      <c r="BJ36" s="240"/>
      <c r="BK36" s="240"/>
      <c r="BL36" s="323"/>
      <c r="BM36" s="168"/>
      <c r="BN36" s="167"/>
      <c r="BO36" s="167"/>
      <c r="BP36" s="195"/>
      <c r="BQ36" s="438"/>
      <c r="BR36" s="435"/>
      <c r="BS36" s="436"/>
      <c r="BT36" s="436" t="s">
        <v>213</v>
      </c>
      <c r="BU36" s="437" t="s">
        <v>213</v>
      </c>
    </row>
    <row r="37" spans="1:73" s="42" customFormat="1" ht="24.95" customHeight="1" x14ac:dyDescent="0.25">
      <c r="A37" s="226" t="s">
        <v>51</v>
      </c>
      <c r="B37" s="227">
        <v>29</v>
      </c>
      <c r="C37" s="167">
        <v>19</v>
      </c>
      <c r="D37" s="167"/>
      <c r="E37" s="164"/>
      <c r="F37" s="164"/>
      <c r="G37" s="290"/>
      <c r="H37" s="290"/>
      <c r="I37" s="290" t="s">
        <v>213</v>
      </c>
      <c r="J37" s="290" t="s">
        <v>213</v>
      </c>
      <c r="K37" s="427" t="str">
        <f t="shared" si="0"/>
        <v/>
      </c>
      <c r="L37" s="290"/>
      <c r="M37" s="290"/>
      <c r="N37" s="427" t="str">
        <f t="shared" si="1"/>
        <v/>
      </c>
      <c r="O37" s="290"/>
      <c r="P37" s="290"/>
      <c r="Q37" s="427" t="str">
        <f t="shared" si="2"/>
        <v/>
      </c>
      <c r="R37" s="290"/>
      <c r="S37" s="290"/>
      <c r="T37" s="162"/>
      <c r="U37" s="162"/>
      <c r="V37" s="162"/>
      <c r="W37" s="162"/>
      <c r="X37" s="162"/>
      <c r="Y37" s="162"/>
      <c r="Z37" s="314"/>
      <c r="AA37" s="314"/>
      <c r="AB37" s="313"/>
      <c r="AC37" s="162"/>
      <c r="AD37" s="162"/>
      <c r="AE37" s="183"/>
      <c r="AF37" s="161"/>
      <c r="AG37" s="161"/>
      <c r="AH37" s="127"/>
      <c r="AI37" s="161"/>
      <c r="AJ37" s="161"/>
      <c r="AK37" s="161"/>
      <c r="AL37" s="318"/>
      <c r="AM37" s="240"/>
      <c r="AN37" s="240"/>
      <c r="AO37" s="167"/>
      <c r="AP37" s="321"/>
      <c r="AQ37" s="527" t="s">
        <v>213</v>
      </c>
      <c r="AR37" s="436" t="s">
        <v>213</v>
      </c>
      <c r="AS37" s="323"/>
      <c r="AT37" s="169"/>
      <c r="AU37" s="170"/>
      <c r="AV37" s="167"/>
      <c r="AW37" s="462"/>
      <c r="AX37" s="463"/>
      <c r="AY37" s="463"/>
      <c r="AZ37" s="463"/>
      <c r="BA37" s="463"/>
      <c r="BB37" s="463"/>
      <c r="BC37" s="326"/>
      <c r="BD37" s="326"/>
      <c r="BE37" s="326"/>
      <c r="BF37" s="326"/>
      <c r="BG37" s="167"/>
      <c r="BH37" s="240"/>
      <c r="BI37" s="240"/>
      <c r="BJ37" s="240"/>
      <c r="BK37" s="240"/>
      <c r="BL37" s="323"/>
      <c r="BM37" s="168"/>
      <c r="BN37" s="167"/>
      <c r="BO37" s="167"/>
      <c r="BP37" s="195"/>
      <c r="BQ37" s="438"/>
      <c r="BR37" s="439"/>
      <c r="BS37" s="436"/>
      <c r="BT37" s="436"/>
      <c r="BU37" s="440"/>
    </row>
    <row r="38" spans="1:73" s="42" customFormat="1" ht="24.95" customHeight="1" x14ac:dyDescent="0.25">
      <c r="A38" s="226" t="s">
        <v>52</v>
      </c>
      <c r="B38" s="227">
        <v>30</v>
      </c>
      <c r="C38" s="167">
        <v>20</v>
      </c>
      <c r="D38" s="167"/>
      <c r="E38" s="164"/>
      <c r="F38" s="164"/>
      <c r="G38" s="290"/>
      <c r="H38" s="290"/>
      <c r="I38" s="290"/>
      <c r="J38" s="290"/>
      <c r="K38" s="427" t="str">
        <f t="shared" si="0"/>
        <v/>
      </c>
      <c r="L38" s="290"/>
      <c r="M38" s="290"/>
      <c r="N38" s="427" t="str">
        <f t="shared" si="1"/>
        <v/>
      </c>
      <c r="O38" s="290"/>
      <c r="P38" s="290"/>
      <c r="Q38" s="427" t="str">
        <f t="shared" si="2"/>
        <v/>
      </c>
      <c r="R38" s="290"/>
      <c r="S38" s="290"/>
      <c r="T38" s="162"/>
      <c r="U38" s="162"/>
      <c r="V38" s="162"/>
      <c r="W38" s="162"/>
      <c r="X38" s="162"/>
      <c r="Y38" s="162"/>
      <c r="Z38" s="314"/>
      <c r="AA38" s="314"/>
      <c r="AB38" s="313"/>
      <c r="AC38" s="162"/>
      <c r="AD38" s="162"/>
      <c r="AE38" s="183"/>
      <c r="AF38" s="161"/>
      <c r="AG38" s="161"/>
      <c r="AH38" s="127"/>
      <c r="AI38" s="161"/>
      <c r="AJ38" s="161"/>
      <c r="AK38" s="161"/>
      <c r="AL38" s="318"/>
      <c r="AM38" s="240"/>
      <c r="AN38" s="240"/>
      <c r="AO38" s="167"/>
      <c r="AP38" s="321"/>
      <c r="AQ38" s="527"/>
      <c r="AR38" s="436"/>
      <c r="AS38" s="323"/>
      <c r="AT38" s="169"/>
      <c r="AU38" s="170"/>
      <c r="AV38" s="167"/>
      <c r="AW38" s="463"/>
      <c r="AX38" s="462"/>
      <c r="AY38" s="463"/>
      <c r="AZ38" s="463"/>
      <c r="BA38" s="463"/>
      <c r="BB38" s="463"/>
      <c r="BC38" s="326"/>
      <c r="BD38" s="326"/>
      <c r="BE38" s="326"/>
      <c r="BF38" s="326"/>
      <c r="BG38" s="167"/>
      <c r="BH38" s="240"/>
      <c r="BI38" s="240"/>
      <c r="BJ38" s="240"/>
      <c r="BK38" s="240"/>
      <c r="BL38" s="323"/>
      <c r="BM38" s="168"/>
      <c r="BN38" s="167"/>
      <c r="BO38" s="167"/>
      <c r="BP38" s="195"/>
      <c r="BQ38" s="438"/>
      <c r="BR38" s="435"/>
      <c r="BS38" s="436"/>
      <c r="BT38" s="436" t="s">
        <v>213</v>
      </c>
      <c r="BU38" s="437"/>
    </row>
    <row r="39" spans="1:73" s="42" customFormat="1" ht="24.95" customHeight="1" thickBot="1" x14ac:dyDescent="0.3">
      <c r="A39" s="228"/>
      <c r="B39" s="229"/>
      <c r="C39" s="172"/>
      <c r="D39" s="172"/>
      <c r="E39" s="164"/>
      <c r="F39" s="164"/>
      <c r="G39" s="164"/>
      <c r="H39" s="164"/>
      <c r="I39" s="466"/>
      <c r="J39" s="466"/>
      <c r="K39" s="427" t="str">
        <f t="shared" si="0"/>
        <v/>
      </c>
      <c r="L39" s="290"/>
      <c r="M39" s="290"/>
      <c r="N39" s="427" t="str">
        <f t="shared" si="1"/>
        <v/>
      </c>
      <c r="O39" s="290"/>
      <c r="P39" s="290"/>
      <c r="Q39" s="427" t="str">
        <f t="shared" si="2"/>
        <v/>
      </c>
      <c r="R39" s="290"/>
      <c r="S39" s="290"/>
      <c r="T39" s="162"/>
      <c r="U39" s="162"/>
      <c r="V39" s="162"/>
      <c r="W39" s="162"/>
      <c r="X39" s="162"/>
      <c r="Y39" s="162"/>
      <c r="Z39" s="314"/>
      <c r="AA39" s="314"/>
      <c r="AB39" s="313"/>
      <c r="AC39" s="162"/>
      <c r="AD39" s="162"/>
      <c r="AE39" s="183"/>
      <c r="AF39" s="161"/>
      <c r="AG39" s="161"/>
      <c r="AH39" s="127"/>
      <c r="AI39" s="161"/>
      <c r="AJ39" s="161"/>
      <c r="AK39" s="161"/>
      <c r="AL39" s="319"/>
      <c r="AM39" s="241"/>
      <c r="AN39" s="241"/>
      <c r="AO39" s="172"/>
      <c r="AP39" s="322"/>
      <c r="AQ39" s="464"/>
      <c r="AR39" s="465"/>
      <c r="AS39" s="324"/>
      <c r="AT39" s="174"/>
      <c r="AU39" s="175"/>
      <c r="AV39" s="172"/>
      <c r="AW39" s="468"/>
      <c r="AX39" s="468"/>
      <c r="AY39" s="468"/>
      <c r="AZ39" s="468"/>
      <c r="BA39" s="468"/>
      <c r="BB39" s="468"/>
      <c r="BC39" s="327"/>
      <c r="BD39" s="327"/>
      <c r="BE39" s="327"/>
      <c r="BF39" s="327"/>
      <c r="BG39" s="172"/>
      <c r="BH39" s="241"/>
      <c r="BI39" s="241"/>
      <c r="BJ39" s="241"/>
      <c r="BK39" s="241"/>
      <c r="BL39" s="324"/>
      <c r="BM39" s="173"/>
      <c r="BN39" s="172"/>
      <c r="BO39" s="172"/>
      <c r="BP39" s="302"/>
      <c r="BQ39" s="441"/>
      <c r="BR39" s="435"/>
      <c r="BS39" s="436"/>
      <c r="BT39" s="436" t="s">
        <v>213</v>
      </c>
      <c r="BU39" s="437" t="s">
        <v>213</v>
      </c>
    </row>
    <row r="40" spans="1:73" s="42" customFormat="1" ht="24.95" customHeight="1" thickBot="1" x14ac:dyDescent="0.3">
      <c r="A40" s="113" t="s">
        <v>11</v>
      </c>
      <c r="B40" s="457"/>
      <c r="C40" s="177">
        <f>IF(SUM(C9:C39)=0,"",SUM(C9:C39))</f>
        <v>579</v>
      </c>
      <c r="D40" s="177"/>
      <c r="E40" s="178"/>
      <c r="F40" s="178"/>
      <c r="G40" s="178"/>
      <c r="H40" s="178"/>
      <c r="I40" s="177"/>
      <c r="J40" s="177"/>
      <c r="K40" s="179"/>
      <c r="L40" s="177"/>
      <c r="M40" s="177"/>
      <c r="N40" s="179"/>
      <c r="O40" s="177"/>
      <c r="P40" s="177"/>
      <c r="Q40" s="180"/>
      <c r="R40" s="181"/>
      <c r="S40" s="181"/>
      <c r="T40" s="181"/>
      <c r="U40" s="181"/>
      <c r="V40" s="181"/>
      <c r="W40" s="181"/>
      <c r="X40" s="181"/>
      <c r="Y40" s="181"/>
      <c r="Z40" s="181"/>
      <c r="AA40" s="181"/>
      <c r="AB40" s="181"/>
      <c r="AC40" s="181"/>
      <c r="AD40" s="177"/>
      <c r="AE40" s="177"/>
      <c r="AF40" s="177"/>
      <c r="AG40" s="177"/>
      <c r="AH40" s="177"/>
      <c r="AI40" s="177"/>
      <c r="AJ40" s="177"/>
      <c r="AK40" s="177"/>
      <c r="AL40" s="177"/>
      <c r="AM40" s="177"/>
      <c r="AN40" s="177"/>
      <c r="AO40" s="177"/>
      <c r="AP40" s="177"/>
      <c r="AQ40" s="177"/>
      <c r="AR40" s="177"/>
      <c r="AS40" s="177"/>
      <c r="AT40" s="177"/>
      <c r="AU40" s="177"/>
      <c r="AV40" s="177"/>
      <c r="AW40" s="177">
        <f>SUM(AW9:AW39)</f>
        <v>0</v>
      </c>
      <c r="AX40" s="177">
        <f>SUM(AX9:AX39)</f>
        <v>2000</v>
      </c>
      <c r="AY40" s="177">
        <f>SUM(AY9:AY39)</f>
        <v>0</v>
      </c>
      <c r="AZ40" s="182"/>
      <c r="BA40" s="182"/>
      <c r="BB40" s="177">
        <f>SUM(BB9:BB39)</f>
        <v>0</v>
      </c>
      <c r="BC40" s="182"/>
      <c r="BD40" s="182"/>
      <c r="BE40" s="182"/>
      <c r="BF40" s="442"/>
      <c r="BG40" s="443"/>
      <c r="BH40" s="443"/>
      <c r="BI40" s="443"/>
      <c r="BJ40" s="444"/>
      <c r="BK40" s="299"/>
      <c r="BL40" s="315"/>
      <c r="BM40" s="182"/>
      <c r="BN40" s="299"/>
      <c r="BO40" s="299"/>
      <c r="BP40" s="316"/>
      <c r="BQ40" s="177">
        <f>SUM(BQ9:BQ39)</f>
        <v>0</v>
      </c>
      <c r="BR40" s="177">
        <f>SUM(BR9:BR39)</f>
        <v>0</v>
      </c>
      <c r="BS40" s="177">
        <f>SUM(BS9:BS39)</f>
        <v>0</v>
      </c>
      <c r="BT40" s="177"/>
      <c r="BU40" s="177"/>
    </row>
    <row r="41" spans="1:73" s="42" customFormat="1" ht="24.95" customHeight="1" x14ac:dyDescent="0.25">
      <c r="A41" s="114" t="s">
        <v>225</v>
      </c>
      <c r="B41" s="458"/>
      <c r="C41" s="184">
        <f>AVERAGE(C9:C38)</f>
        <v>19.3</v>
      </c>
      <c r="D41" s="183" t="str">
        <f t="shared" ref="D41:AE41" si="4">IF(SUM(D9:D39)=0,"",AVERAGE(D9:D39))</f>
        <v/>
      </c>
      <c r="E41" s="184">
        <f t="shared" si="4"/>
        <v>7.4411111111111108</v>
      </c>
      <c r="F41" s="184">
        <f t="shared" si="4"/>
        <v>7.5733333333333333</v>
      </c>
      <c r="G41" s="183">
        <f t="shared" si="4"/>
        <v>1445.5555555555557</v>
      </c>
      <c r="H41" s="183">
        <f t="shared" si="4"/>
        <v>1491.1111111111111</v>
      </c>
      <c r="I41" s="183">
        <f t="shared" si="4"/>
        <v>327.55555555555554</v>
      </c>
      <c r="J41" s="183">
        <f t="shared" si="4"/>
        <v>41.2222222222222</v>
      </c>
      <c r="K41" s="185">
        <f t="shared" si="4"/>
        <v>86.896225688211231</v>
      </c>
      <c r="L41" s="183">
        <f t="shared" si="4"/>
        <v>529.23789173789169</v>
      </c>
      <c r="M41" s="183">
        <f t="shared" si="4"/>
        <v>41.251111111111101</v>
      </c>
      <c r="N41" s="185">
        <f t="shared" si="4"/>
        <v>91.770087115884678</v>
      </c>
      <c r="O41" s="183">
        <f t="shared" si="4"/>
        <v>1169.5868945868947</v>
      </c>
      <c r="P41" s="183">
        <f t="shared" si="4"/>
        <v>129.3573573573573</v>
      </c>
      <c r="Q41" s="185">
        <f t="shared" si="4"/>
        <v>88.862571086621813</v>
      </c>
      <c r="R41" s="185" t="str">
        <f t="shared" si="4"/>
        <v/>
      </c>
      <c r="S41" s="185" t="str">
        <f t="shared" si="4"/>
        <v/>
      </c>
      <c r="T41" s="185" t="str">
        <f t="shared" si="4"/>
        <v/>
      </c>
      <c r="U41" s="185" t="str">
        <f t="shared" si="4"/>
        <v/>
      </c>
      <c r="V41" s="184" t="str">
        <f t="shared" si="4"/>
        <v/>
      </c>
      <c r="W41" s="184" t="str">
        <f t="shared" si="4"/>
        <v/>
      </c>
      <c r="X41" s="184" t="str">
        <f t="shared" si="4"/>
        <v/>
      </c>
      <c r="Y41" s="184" t="str">
        <f t="shared" si="4"/>
        <v/>
      </c>
      <c r="Z41" s="185" t="str">
        <f t="shared" si="4"/>
        <v/>
      </c>
      <c r="AA41" s="185" t="str">
        <f t="shared" si="4"/>
        <v/>
      </c>
      <c r="AB41" s="185" t="str">
        <f t="shared" si="4"/>
        <v/>
      </c>
      <c r="AC41" s="185">
        <f t="shared" si="4"/>
        <v>12.46</v>
      </c>
      <c r="AD41" s="185">
        <f t="shared" si="4"/>
        <v>6.28</v>
      </c>
      <c r="AE41" s="185">
        <f t="shared" si="4"/>
        <v>49.59871589085072</v>
      </c>
      <c r="AF41" s="183"/>
      <c r="AG41" s="183"/>
      <c r="AH41" s="183"/>
      <c r="AI41" s="183"/>
      <c r="AJ41" s="183"/>
      <c r="AK41" s="183"/>
      <c r="AL41" s="185" t="str">
        <f t="shared" ref="AL41:AY41" si="5">IF(SUM(AL9:AL39)=0,"",AVERAGE(AL9:AL39))</f>
        <v/>
      </c>
      <c r="AM41" s="185" t="str">
        <f t="shared" si="5"/>
        <v/>
      </c>
      <c r="AN41" s="185" t="str">
        <f t="shared" si="5"/>
        <v/>
      </c>
      <c r="AO41" s="185" t="str">
        <f t="shared" si="5"/>
        <v/>
      </c>
      <c r="AP41" s="185" t="str">
        <f t="shared" si="5"/>
        <v/>
      </c>
      <c r="AQ41" s="185">
        <f t="shared" si="5"/>
        <v>272.58333333333331</v>
      </c>
      <c r="AR41" s="185">
        <f t="shared" si="5"/>
        <v>388.24999999999994</v>
      </c>
      <c r="AS41" s="185" t="str">
        <f t="shared" si="5"/>
        <v/>
      </c>
      <c r="AT41" s="185" t="str">
        <f t="shared" si="5"/>
        <v/>
      </c>
      <c r="AU41" s="185" t="str">
        <f t="shared" si="5"/>
        <v/>
      </c>
      <c r="AV41" s="185" t="str">
        <f t="shared" si="5"/>
        <v/>
      </c>
      <c r="AW41" s="185" t="str">
        <f t="shared" si="5"/>
        <v/>
      </c>
      <c r="AX41" s="185">
        <f t="shared" si="5"/>
        <v>2000</v>
      </c>
      <c r="AY41" s="185" t="str">
        <f t="shared" si="5"/>
        <v/>
      </c>
      <c r="AZ41" s="183"/>
      <c r="BA41" s="183"/>
      <c r="BB41" s="185" t="str">
        <f t="shared" ref="BB41" si="6">IF(SUM(BB9:BB39)=0,"",AVERAGE(BB9:BB39))</f>
        <v/>
      </c>
      <c r="BC41" s="183"/>
      <c r="BD41" s="183"/>
      <c r="BE41" s="183"/>
      <c r="BF41" s="445"/>
      <c r="BG41" s="445"/>
      <c r="BH41" s="445"/>
      <c r="BI41" s="445"/>
      <c r="BJ41" s="446"/>
      <c r="BK41" s="183"/>
      <c r="BL41" s="185"/>
      <c r="BM41" s="184"/>
      <c r="BN41" s="183"/>
      <c r="BO41" s="183"/>
      <c r="BP41" s="186"/>
      <c r="BQ41" s="185" t="str">
        <f t="shared" ref="BQ41:BU41" si="7">IF(SUM(BQ9:BQ39)=0,"",AVERAGE(BQ9:BQ39))</f>
        <v/>
      </c>
      <c r="BR41" s="185" t="str">
        <f t="shared" si="7"/>
        <v/>
      </c>
      <c r="BS41" s="185" t="str">
        <f t="shared" si="7"/>
        <v/>
      </c>
      <c r="BT41" s="185" t="str">
        <f t="shared" si="7"/>
        <v/>
      </c>
      <c r="BU41" s="185" t="str">
        <f t="shared" si="7"/>
        <v/>
      </c>
    </row>
    <row r="42" spans="1:73" s="42" customFormat="1" ht="24.95" customHeight="1" x14ac:dyDescent="0.25">
      <c r="A42" s="115" t="s">
        <v>14</v>
      </c>
      <c r="B42" s="459"/>
      <c r="C42" s="187">
        <f>MIN(C9:C38)</f>
        <v>9</v>
      </c>
      <c r="D42" s="187">
        <f t="shared" ref="D42:AE42" si="8">MIN(D9:D39)</f>
        <v>0</v>
      </c>
      <c r="E42" s="188">
        <f t="shared" si="8"/>
        <v>7.16</v>
      </c>
      <c r="F42" s="188">
        <f t="shared" si="8"/>
        <v>7.34</v>
      </c>
      <c r="G42" s="187">
        <f t="shared" si="8"/>
        <v>1141</v>
      </c>
      <c r="H42" s="187">
        <f t="shared" si="8"/>
        <v>1262</v>
      </c>
      <c r="I42" s="187">
        <f t="shared" si="8"/>
        <v>163.99999999999997</v>
      </c>
      <c r="J42" s="187">
        <f t="shared" si="8"/>
        <v>16.000000000000039</v>
      </c>
      <c r="K42" s="189">
        <f t="shared" si="8"/>
        <v>75.000000000000043</v>
      </c>
      <c r="L42" s="187">
        <f t="shared" si="8"/>
        <v>302.56410256410265</v>
      </c>
      <c r="M42" s="187">
        <f t="shared" si="8"/>
        <v>16.000000000000039</v>
      </c>
      <c r="N42" s="189">
        <f t="shared" si="8"/>
        <v>86.992676056338013</v>
      </c>
      <c r="O42" s="187">
        <f t="shared" si="8"/>
        <v>605.12820512820531</v>
      </c>
      <c r="P42" s="187">
        <f t="shared" si="8"/>
        <v>43.243243243243349</v>
      </c>
      <c r="Q42" s="189">
        <f t="shared" si="8"/>
        <v>82.422535211267586</v>
      </c>
      <c r="R42" s="189">
        <f t="shared" si="8"/>
        <v>0</v>
      </c>
      <c r="S42" s="189">
        <f t="shared" si="8"/>
        <v>0</v>
      </c>
      <c r="T42" s="189">
        <f t="shared" si="8"/>
        <v>0</v>
      </c>
      <c r="U42" s="189">
        <f t="shared" si="8"/>
        <v>0</v>
      </c>
      <c r="V42" s="188">
        <f t="shared" si="8"/>
        <v>0</v>
      </c>
      <c r="W42" s="188">
        <f t="shared" si="8"/>
        <v>0</v>
      </c>
      <c r="X42" s="188">
        <f t="shared" si="8"/>
        <v>0</v>
      </c>
      <c r="Y42" s="188">
        <f t="shared" si="8"/>
        <v>0</v>
      </c>
      <c r="Z42" s="189">
        <f t="shared" si="8"/>
        <v>0</v>
      </c>
      <c r="AA42" s="189">
        <f t="shared" si="8"/>
        <v>0</v>
      </c>
      <c r="AB42" s="189">
        <f t="shared" si="8"/>
        <v>0</v>
      </c>
      <c r="AC42" s="189">
        <f t="shared" si="8"/>
        <v>12.46</v>
      </c>
      <c r="AD42" s="189">
        <f>MAX(AD8:AD38)</f>
        <v>6.28</v>
      </c>
      <c r="AE42" s="189">
        <f t="shared" si="8"/>
        <v>49.59871589085072</v>
      </c>
      <c r="AF42" s="187"/>
      <c r="AG42" s="187"/>
      <c r="AH42" s="187"/>
      <c r="AI42" s="187"/>
      <c r="AJ42" s="187"/>
      <c r="AK42" s="187"/>
      <c r="AL42" s="189">
        <f t="shared" ref="AL42:AY42" si="9">MIN(AL9:AL39)</f>
        <v>0</v>
      </c>
      <c r="AM42" s="189">
        <f t="shared" si="9"/>
        <v>0</v>
      </c>
      <c r="AN42" s="189">
        <f t="shared" si="9"/>
        <v>0</v>
      </c>
      <c r="AO42" s="189">
        <f t="shared" si="9"/>
        <v>0</v>
      </c>
      <c r="AP42" s="189">
        <f t="shared" si="9"/>
        <v>0</v>
      </c>
      <c r="AQ42" s="189">
        <f t="shared" si="9"/>
        <v>176.00000000000003</v>
      </c>
      <c r="AR42" s="189">
        <f t="shared" si="9"/>
        <v>250.00000000000023</v>
      </c>
      <c r="AS42" s="189">
        <f t="shared" si="9"/>
        <v>0</v>
      </c>
      <c r="AT42" s="189">
        <f t="shared" si="9"/>
        <v>0</v>
      </c>
      <c r="AU42" s="189">
        <f t="shared" si="9"/>
        <v>0</v>
      </c>
      <c r="AV42" s="189">
        <f t="shared" si="9"/>
        <v>0</v>
      </c>
      <c r="AW42" s="189">
        <f t="shared" si="9"/>
        <v>0</v>
      </c>
      <c r="AX42" s="189">
        <f t="shared" si="9"/>
        <v>2000</v>
      </c>
      <c r="AY42" s="189">
        <f t="shared" si="9"/>
        <v>0</v>
      </c>
      <c r="AZ42" s="187"/>
      <c r="BA42" s="187"/>
      <c r="BB42" s="189">
        <f t="shared" ref="BB42" si="10">MIN(BB9:BB39)</f>
        <v>0</v>
      </c>
      <c r="BC42" s="187"/>
      <c r="BD42" s="187"/>
      <c r="BE42" s="187"/>
      <c r="BF42" s="447"/>
      <c r="BG42" s="447"/>
      <c r="BH42" s="447"/>
      <c r="BI42" s="447"/>
      <c r="BJ42" s="448"/>
      <c r="BK42" s="187"/>
      <c r="BL42" s="189"/>
      <c r="BM42" s="188"/>
      <c r="BN42" s="187"/>
      <c r="BO42" s="187"/>
      <c r="BP42" s="190"/>
      <c r="BQ42" s="189">
        <f t="shared" ref="BQ42:BU42" si="11">MIN(BQ9:BQ39)</f>
        <v>0</v>
      </c>
      <c r="BR42" s="189">
        <f t="shared" si="11"/>
        <v>0</v>
      </c>
      <c r="BS42" s="189">
        <f t="shared" si="11"/>
        <v>0</v>
      </c>
      <c r="BT42" s="189">
        <f t="shared" si="11"/>
        <v>0</v>
      </c>
      <c r="BU42" s="189">
        <f t="shared" si="11"/>
        <v>0</v>
      </c>
    </row>
    <row r="43" spans="1:73" s="42" customFormat="1" ht="24.95" customHeight="1" thickBot="1" x14ac:dyDescent="0.3">
      <c r="A43" s="116" t="s">
        <v>13</v>
      </c>
      <c r="B43" s="460"/>
      <c r="C43" s="191">
        <f>MAX(C9:C38)</f>
        <v>33</v>
      </c>
      <c r="D43" s="191">
        <f t="shared" ref="D43:AE43" si="12">MAX(D9:D39)</f>
        <v>0</v>
      </c>
      <c r="E43" s="192">
        <f t="shared" si="12"/>
        <v>8.4600000000000009</v>
      </c>
      <c r="F43" s="192">
        <f t="shared" si="12"/>
        <v>7.8</v>
      </c>
      <c r="G43" s="191">
        <f t="shared" si="12"/>
        <v>2070</v>
      </c>
      <c r="H43" s="191">
        <f t="shared" si="12"/>
        <v>1646</v>
      </c>
      <c r="I43" s="191">
        <f t="shared" si="12"/>
        <v>687.99999999999989</v>
      </c>
      <c r="J43" s="191">
        <f t="shared" si="12"/>
        <v>88.000000000000014</v>
      </c>
      <c r="K43" s="193">
        <f t="shared" si="12"/>
        <v>94.557823129251688</v>
      </c>
      <c r="L43" s="191">
        <f t="shared" si="12"/>
        <v>882.05128205128187</v>
      </c>
      <c r="M43" s="191">
        <f t="shared" si="12"/>
        <v>70</v>
      </c>
      <c r="N43" s="193">
        <f t="shared" si="12"/>
        <v>95.83581201665676</v>
      </c>
      <c r="O43" s="191">
        <f t="shared" si="12"/>
        <v>2200</v>
      </c>
      <c r="P43" s="191">
        <f t="shared" si="12"/>
        <v>350</v>
      </c>
      <c r="Q43" s="193">
        <f t="shared" si="12"/>
        <v>94.372718941428062</v>
      </c>
      <c r="R43" s="193">
        <f t="shared" si="12"/>
        <v>0</v>
      </c>
      <c r="S43" s="193">
        <f t="shared" si="12"/>
        <v>0</v>
      </c>
      <c r="T43" s="193">
        <f t="shared" si="12"/>
        <v>0</v>
      </c>
      <c r="U43" s="193">
        <f t="shared" si="12"/>
        <v>0</v>
      </c>
      <c r="V43" s="192">
        <f t="shared" si="12"/>
        <v>0</v>
      </c>
      <c r="W43" s="192">
        <f t="shared" si="12"/>
        <v>0</v>
      </c>
      <c r="X43" s="192">
        <f t="shared" si="12"/>
        <v>0</v>
      </c>
      <c r="Y43" s="192">
        <f t="shared" si="12"/>
        <v>0</v>
      </c>
      <c r="Z43" s="193">
        <f t="shared" si="12"/>
        <v>0</v>
      </c>
      <c r="AA43" s="193">
        <f t="shared" si="12"/>
        <v>0</v>
      </c>
      <c r="AB43" s="193">
        <f t="shared" si="12"/>
        <v>0</v>
      </c>
      <c r="AC43" s="193">
        <f t="shared" si="12"/>
        <v>12.46</v>
      </c>
      <c r="AD43" s="193">
        <f>MAX(AD9:AD39)</f>
        <v>6.28</v>
      </c>
      <c r="AE43" s="193">
        <f t="shared" si="12"/>
        <v>49.59871589085072</v>
      </c>
      <c r="AF43" s="191"/>
      <c r="AG43" s="191"/>
      <c r="AH43" s="191"/>
      <c r="AI43" s="191"/>
      <c r="AJ43" s="191"/>
      <c r="AK43" s="191"/>
      <c r="AL43" s="193">
        <f t="shared" ref="AL43:AY43" si="13">MAX(AL9:AL39)</f>
        <v>0</v>
      </c>
      <c r="AM43" s="193">
        <f t="shared" si="13"/>
        <v>0</v>
      </c>
      <c r="AN43" s="193">
        <f t="shared" si="13"/>
        <v>0</v>
      </c>
      <c r="AO43" s="193">
        <f t="shared" si="13"/>
        <v>0</v>
      </c>
      <c r="AP43" s="193">
        <f t="shared" si="13"/>
        <v>0</v>
      </c>
      <c r="AQ43" s="193">
        <f t="shared" si="13"/>
        <v>403.99999999999989</v>
      </c>
      <c r="AR43" s="193">
        <f t="shared" si="13"/>
        <v>617.99999999999989</v>
      </c>
      <c r="AS43" s="193">
        <f t="shared" si="13"/>
        <v>0</v>
      </c>
      <c r="AT43" s="193">
        <f t="shared" si="13"/>
        <v>0</v>
      </c>
      <c r="AU43" s="193">
        <f t="shared" si="13"/>
        <v>0</v>
      </c>
      <c r="AV43" s="193">
        <f t="shared" si="13"/>
        <v>0</v>
      </c>
      <c r="AW43" s="193">
        <f t="shared" si="13"/>
        <v>0</v>
      </c>
      <c r="AX43" s="193">
        <f t="shared" si="13"/>
        <v>2000</v>
      </c>
      <c r="AY43" s="193">
        <f t="shared" si="13"/>
        <v>0</v>
      </c>
      <c r="AZ43" s="191"/>
      <c r="BA43" s="191"/>
      <c r="BB43" s="193">
        <f t="shared" ref="BB43" si="14">MAX(BB9:BB39)</f>
        <v>0</v>
      </c>
      <c r="BC43" s="191"/>
      <c r="BD43" s="191"/>
      <c r="BE43" s="191"/>
      <c r="BF43" s="449"/>
      <c r="BG43" s="449"/>
      <c r="BH43" s="449"/>
      <c r="BI43" s="449"/>
      <c r="BJ43" s="450"/>
      <c r="BK43" s="191"/>
      <c r="BL43" s="193"/>
      <c r="BM43" s="192"/>
      <c r="BN43" s="191"/>
      <c r="BO43" s="191"/>
      <c r="BP43" s="328"/>
      <c r="BQ43" s="193">
        <f t="shared" ref="BQ43:BU43" si="15">MAX(BQ9:BQ39)</f>
        <v>0</v>
      </c>
      <c r="BR43" s="193">
        <f t="shared" si="15"/>
        <v>0</v>
      </c>
      <c r="BS43" s="193">
        <f t="shared" si="15"/>
        <v>0</v>
      </c>
      <c r="BT43" s="193">
        <f t="shared" si="15"/>
        <v>0</v>
      </c>
      <c r="BU43" s="193">
        <f t="shared" si="15"/>
        <v>0</v>
      </c>
    </row>
    <row r="44" spans="1:73" s="42" customFormat="1" ht="24.95" customHeight="1" x14ac:dyDescent="0.25">
      <c r="A44" s="117" t="s">
        <v>54</v>
      </c>
      <c r="B44" s="451"/>
      <c r="C44" s="194">
        <f>AVERAGE(C11:C14,C19:C22,C25:C29,C32:C36)</f>
        <v>16.037037037037035</v>
      </c>
      <c r="D44" s="45"/>
      <c r="E44" s="45"/>
      <c r="F44" s="45"/>
      <c r="G44" s="45"/>
      <c r="H44" s="45"/>
      <c r="I44" s="45"/>
      <c r="J44" s="45"/>
      <c r="K44" s="45"/>
      <c r="L44" s="45"/>
      <c r="M44" s="45"/>
      <c r="N44" s="45"/>
      <c r="O44" s="45"/>
      <c r="P44" s="45"/>
      <c r="Q44" s="45"/>
      <c r="R44" s="45"/>
      <c r="S44" s="45"/>
      <c r="T44" s="45"/>
      <c r="U44" s="45"/>
      <c r="V44" s="45"/>
      <c r="W44" s="45"/>
      <c r="X44" s="45"/>
      <c r="Y44" s="45"/>
      <c r="Z44" s="45"/>
      <c r="AA44" s="45"/>
      <c r="AB44" s="45"/>
      <c r="AC44" s="45"/>
      <c r="AD44" s="45"/>
      <c r="AE44" s="45"/>
      <c r="AF44" s="45"/>
      <c r="AG44" s="45"/>
      <c r="AH44" s="45"/>
      <c r="AI44" s="45"/>
      <c r="AJ44" s="45"/>
      <c r="AK44" s="45"/>
      <c r="AL44" s="242"/>
      <c r="AM44" s="242"/>
      <c r="AN44" s="242"/>
      <c r="AO44" s="45"/>
      <c r="AP44" s="45"/>
      <c r="AQ44" s="45"/>
      <c r="AR44" s="46"/>
      <c r="AS44" s="242"/>
      <c r="AT44" s="45"/>
      <c r="AU44" s="45"/>
      <c r="AV44" s="45"/>
      <c r="BG44" s="45"/>
      <c r="BH44" s="242"/>
      <c r="BI44" s="242"/>
      <c r="BJ44" s="242"/>
      <c r="BK44" s="242"/>
      <c r="BL44" s="45"/>
      <c r="BM44" s="45"/>
      <c r="BN44" s="45"/>
      <c r="BO44" s="45"/>
      <c r="BP44" s="45"/>
    </row>
    <row r="45" spans="1:73" s="42" customFormat="1" ht="24.95" customHeight="1" x14ac:dyDescent="0.25">
      <c r="A45" s="115" t="s">
        <v>55</v>
      </c>
      <c r="B45" s="452"/>
      <c r="C45" s="195">
        <f>AVERAGE(C9,C16,C23,C30,C37)</f>
        <v>22.466666666666669</v>
      </c>
      <c r="D45" s="47"/>
      <c r="E45" s="47"/>
      <c r="F45" s="47"/>
      <c r="G45" s="47"/>
      <c r="H45" s="47"/>
      <c r="I45" s="47"/>
      <c r="J45" s="47"/>
      <c r="K45" s="47"/>
      <c r="L45" s="47"/>
      <c r="M45" s="47"/>
      <c r="N45" s="47"/>
      <c r="O45" s="47"/>
      <c r="P45" s="47"/>
      <c r="Q45" s="47"/>
      <c r="R45" s="47"/>
      <c r="S45" s="47"/>
      <c r="T45" s="47"/>
      <c r="U45" s="47"/>
      <c r="V45" s="47"/>
      <c r="W45" s="47"/>
      <c r="X45" s="47"/>
      <c r="Y45" s="47"/>
      <c r="Z45" s="47"/>
      <c r="AA45" s="47"/>
      <c r="AB45" s="47"/>
      <c r="AC45" s="47"/>
      <c r="AD45" s="47"/>
      <c r="AE45" s="47"/>
      <c r="AF45" s="47"/>
      <c r="AG45" s="47"/>
      <c r="AH45" s="47"/>
      <c r="AI45" s="47"/>
      <c r="AJ45" s="47"/>
      <c r="AK45" s="47"/>
      <c r="AL45" s="243"/>
      <c r="AM45" s="243"/>
      <c r="AN45" s="243"/>
      <c r="AO45" s="47"/>
      <c r="AP45" s="47"/>
      <c r="AQ45" s="47"/>
      <c r="AR45" s="47"/>
      <c r="AS45" s="243"/>
      <c r="AT45" s="47"/>
      <c r="AU45" s="47"/>
      <c r="AV45" s="47"/>
      <c r="BG45" s="47"/>
      <c r="BH45" s="243"/>
      <c r="BI45" s="243"/>
      <c r="BJ45" s="243"/>
      <c r="BK45" s="243"/>
      <c r="BL45" s="47"/>
      <c r="BM45" s="47"/>
      <c r="BN45" s="47"/>
      <c r="BO45" s="47"/>
      <c r="BP45" s="47"/>
    </row>
    <row r="46" spans="1:73" s="42" customFormat="1" ht="24.95" customHeight="1" x14ac:dyDescent="0.25">
      <c r="A46" s="115" t="s">
        <v>56</v>
      </c>
      <c r="B46" s="453"/>
      <c r="C46" s="195">
        <f>AVERAGE(C10,C15,C17:C18,C24,C31,C38,)</f>
        <v>22.25</v>
      </c>
      <c r="D46" s="47"/>
      <c r="E46" s="47"/>
      <c r="F46" s="47"/>
      <c r="G46" s="47"/>
      <c r="H46" s="47"/>
      <c r="I46" s="47"/>
      <c r="J46" s="47"/>
      <c r="K46" s="47"/>
      <c r="L46" s="47"/>
      <c r="M46" s="47"/>
      <c r="N46" s="47"/>
      <c r="O46" s="47"/>
      <c r="P46" s="47"/>
      <c r="Q46" s="47"/>
      <c r="R46" s="47"/>
      <c r="S46" s="47"/>
      <c r="T46" s="47"/>
      <c r="U46" s="47"/>
      <c r="V46" s="47"/>
      <c r="W46" s="47"/>
      <c r="X46" s="47"/>
      <c r="Y46" s="47"/>
      <c r="Z46" s="47"/>
      <c r="AA46" s="47"/>
      <c r="AB46" s="47"/>
      <c r="AC46" s="47"/>
      <c r="AD46" s="47"/>
      <c r="AE46" s="47"/>
      <c r="AF46" s="47"/>
      <c r="AG46" s="47"/>
      <c r="AH46" s="47"/>
      <c r="AI46" s="47"/>
      <c r="AJ46" s="47"/>
      <c r="AK46" s="47"/>
      <c r="AL46" s="243"/>
      <c r="AM46" s="243"/>
      <c r="AN46" s="243"/>
      <c r="AO46" s="47"/>
      <c r="AP46" s="47"/>
      <c r="AQ46" s="47"/>
      <c r="AR46" s="47"/>
      <c r="AS46" s="243"/>
      <c r="AT46" s="47"/>
      <c r="AU46" s="47"/>
      <c r="AV46" s="47"/>
      <c r="BG46" s="47"/>
      <c r="BH46" s="243"/>
      <c r="BI46" s="243"/>
      <c r="BJ46" s="243"/>
      <c r="BK46" s="243"/>
      <c r="BL46" s="47"/>
      <c r="BM46" s="47"/>
      <c r="BN46" s="47"/>
      <c r="BO46" s="47"/>
      <c r="BP46" s="47"/>
    </row>
    <row r="47" spans="1:73" s="42" customFormat="1" ht="24.95" customHeight="1" x14ac:dyDescent="0.25">
      <c r="A47" s="118" t="s">
        <v>57</v>
      </c>
      <c r="B47" s="452"/>
      <c r="C47" s="195">
        <f>AVERAGE(C9:C10,C15:C18,C23:C24,C30:C31,C37:C38)</f>
        <v>24.194444444444439</v>
      </c>
      <c r="D47" s="47"/>
      <c r="E47" s="47"/>
      <c r="F47" s="47"/>
      <c r="G47" s="47"/>
      <c r="H47" s="47"/>
      <c r="I47" s="47"/>
      <c r="J47" s="47"/>
      <c r="K47" s="47"/>
      <c r="L47" s="47"/>
      <c r="M47" s="47"/>
      <c r="N47" s="47"/>
      <c r="O47" s="47"/>
      <c r="P47" s="47"/>
      <c r="Q47" s="47"/>
      <c r="R47" s="47"/>
      <c r="S47" s="47"/>
      <c r="T47" s="47"/>
      <c r="U47" s="47"/>
      <c r="V47" s="47"/>
      <c r="W47" s="47"/>
      <c r="X47" s="47"/>
      <c r="Y47" s="47"/>
      <c r="Z47" s="47"/>
      <c r="AA47" s="47"/>
      <c r="AB47" s="47"/>
      <c r="AC47" s="47"/>
      <c r="AD47" s="47"/>
      <c r="AE47" s="47"/>
      <c r="AF47" s="47"/>
      <c r="AG47" s="47"/>
      <c r="AH47" s="47"/>
      <c r="AI47" s="47"/>
      <c r="AJ47" s="47"/>
      <c r="AK47" s="47"/>
      <c r="AL47" s="243"/>
      <c r="AM47" s="243"/>
      <c r="AN47" s="243"/>
      <c r="AO47" s="47"/>
      <c r="AP47" s="47"/>
      <c r="AQ47" s="47"/>
      <c r="AR47" s="47"/>
      <c r="AS47" s="243"/>
      <c r="AT47" s="47"/>
      <c r="AU47" s="47"/>
      <c r="AV47" s="47"/>
      <c r="BG47" s="47"/>
      <c r="BH47" s="243"/>
      <c r="BI47" s="243"/>
      <c r="BJ47" s="243"/>
      <c r="BK47" s="243"/>
      <c r="BL47" s="47"/>
      <c r="BM47" s="47"/>
      <c r="BN47" s="47"/>
      <c r="BO47" s="47"/>
      <c r="BP47" s="47"/>
    </row>
    <row r="48" spans="1:73" s="42" customFormat="1" ht="24.95" customHeight="1" thickBot="1" x14ac:dyDescent="0.3">
      <c r="A48" s="588" t="s">
        <v>11</v>
      </c>
      <c r="B48" s="589"/>
      <c r="C48" s="196">
        <f>AVERAGE(C44:C47)</f>
        <v>21.237037037037037</v>
      </c>
      <c r="D48" s="47"/>
      <c r="E48" s="47"/>
      <c r="F48" s="47"/>
      <c r="G48" s="47"/>
      <c r="H48" s="47"/>
      <c r="I48" s="47"/>
      <c r="J48" s="47"/>
      <c r="K48" s="47"/>
      <c r="L48" s="47"/>
      <c r="M48" s="47"/>
      <c r="N48" s="47"/>
      <c r="O48" s="47"/>
      <c r="P48" s="47"/>
      <c r="Q48" s="47"/>
      <c r="R48" s="47"/>
      <c r="S48" s="47"/>
      <c r="T48" s="47"/>
      <c r="U48" s="47"/>
      <c r="V48" s="47"/>
      <c r="W48" s="47"/>
      <c r="X48" s="47"/>
      <c r="Y48" s="47"/>
      <c r="Z48" s="47"/>
      <c r="AA48" s="47"/>
      <c r="AB48" s="47"/>
      <c r="AC48" s="47"/>
      <c r="AD48" s="47"/>
      <c r="AE48" s="47"/>
      <c r="AF48" s="47"/>
      <c r="AG48" s="47"/>
      <c r="AH48" s="47"/>
      <c r="AI48" s="47"/>
      <c r="AJ48" s="47"/>
      <c r="AK48" s="47"/>
      <c r="AL48" s="243"/>
      <c r="AM48" s="243"/>
      <c r="AN48" s="243"/>
      <c r="AO48" s="47"/>
      <c r="AP48" s="47"/>
      <c r="AQ48" s="47"/>
      <c r="AR48" s="47"/>
      <c r="AS48" s="243"/>
      <c r="AT48" s="47"/>
      <c r="AU48" s="47"/>
      <c r="AV48" s="48"/>
      <c r="BG48" s="48"/>
      <c r="BH48" s="244"/>
      <c r="BI48" s="244"/>
      <c r="BJ48" s="244"/>
      <c r="BK48" s="244"/>
      <c r="BL48" s="48"/>
      <c r="BM48" s="48"/>
      <c r="BN48" s="48"/>
      <c r="BO48" s="48"/>
      <c r="BP48" s="48"/>
    </row>
    <row r="49" spans="1:29" x14ac:dyDescent="0.3">
      <c r="A49" s="108"/>
      <c r="B49" s="109"/>
      <c r="C49" s="34"/>
      <c r="D49" s="34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</row>
    <row r="50" spans="1:29" x14ac:dyDescent="0.3">
      <c r="A50" s="110"/>
      <c r="B50" s="111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</row>
    <row r="51" spans="1:29" ht="12.4" customHeight="1" x14ac:dyDescent="0.3">
      <c r="A51" s="110"/>
      <c r="B51" s="111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</row>
    <row r="52" spans="1:29" x14ac:dyDescent="0.3">
      <c r="A52" s="109"/>
      <c r="B52" s="109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</row>
  </sheetData>
  <sheetProtection insertColumns="0" insertRows="0"/>
  <mergeCells count="100">
    <mergeCell ref="A48:B48"/>
    <mergeCell ref="E4:F4"/>
    <mergeCell ref="E5:F5"/>
    <mergeCell ref="BG7:BG8"/>
    <mergeCell ref="BL7:BL8"/>
    <mergeCell ref="AU7:AU8"/>
    <mergeCell ref="AV7:AV8"/>
    <mergeCell ref="AW7:AW8"/>
    <mergeCell ref="AX7:AX8"/>
    <mergeCell ref="AY7:AY8"/>
    <mergeCell ref="AZ7:AZ8"/>
    <mergeCell ref="AL7:AL8"/>
    <mergeCell ref="AP7:AP8"/>
    <mergeCell ref="AQ7:AQ8"/>
    <mergeCell ref="AR7:AR8"/>
    <mergeCell ref="AS7:AS8"/>
    <mergeCell ref="BM7:BM8"/>
    <mergeCell ref="BN7:BN8"/>
    <mergeCell ref="BO7:BO8"/>
    <mergeCell ref="BP7:BP8"/>
    <mergeCell ref="BA7:BA8"/>
    <mergeCell ref="BB7:BB8"/>
    <mergeCell ref="BC7:BC8"/>
    <mergeCell ref="BD7:BD8"/>
    <mergeCell ref="BE7:BE8"/>
    <mergeCell ref="BF7:BF8"/>
    <mergeCell ref="AB7:AB8"/>
    <mergeCell ref="AT7:AT8"/>
    <mergeCell ref="AD7:AD8"/>
    <mergeCell ref="AE7:AE8"/>
    <mergeCell ref="AH7:AH8"/>
    <mergeCell ref="AI7:AI8"/>
    <mergeCell ref="AJ7:AJ8"/>
    <mergeCell ref="AK7:AK8"/>
    <mergeCell ref="L7:L8"/>
    <mergeCell ref="M7:M8"/>
    <mergeCell ref="N7:N8"/>
    <mergeCell ref="O7:O8"/>
    <mergeCell ref="P7:P8"/>
    <mergeCell ref="Q7:Q8"/>
    <mergeCell ref="AT5:AT6"/>
    <mergeCell ref="AU5:AU6"/>
    <mergeCell ref="AV5:AV6"/>
    <mergeCell ref="BC5:BF5"/>
    <mergeCell ref="AC7:AC8"/>
    <mergeCell ref="R7:R8"/>
    <mergeCell ref="S7:S8"/>
    <mergeCell ref="T7:T8"/>
    <mergeCell ref="U7:U8"/>
    <mergeCell ref="V7:V8"/>
    <mergeCell ref="W7:W8"/>
    <mergeCell ref="X7:X8"/>
    <mergeCell ref="Y7:Y8"/>
    <mergeCell ref="Z7:Z8"/>
    <mergeCell ref="AA7:AA8"/>
    <mergeCell ref="A7:A8"/>
    <mergeCell ref="E7:E8"/>
    <mergeCell ref="F7:F8"/>
    <mergeCell ref="I7:I8"/>
    <mergeCell ref="J7:J8"/>
    <mergeCell ref="K7:K8"/>
    <mergeCell ref="BC4:BF4"/>
    <mergeCell ref="BG4:BP4"/>
    <mergeCell ref="G5:H5"/>
    <mergeCell ref="I5:J5"/>
    <mergeCell ref="L5:M5"/>
    <mergeCell ref="O5:P5"/>
    <mergeCell ref="R5:S5"/>
    <mergeCell ref="T5:U5"/>
    <mergeCell ref="V5:W5"/>
    <mergeCell ref="X5:Y5"/>
    <mergeCell ref="X4:Y4"/>
    <mergeCell ref="Z4:AB4"/>
    <mergeCell ref="AC4:AE4"/>
    <mergeCell ref="AJ4:AJ5"/>
    <mergeCell ref="AK4:AK5"/>
    <mergeCell ref="AQ4:AR4"/>
    <mergeCell ref="Z5:AA5"/>
    <mergeCell ref="AC5:AD5"/>
    <mergeCell ref="AZ3:BP3"/>
    <mergeCell ref="A4:B4"/>
    <mergeCell ref="G4:H4"/>
    <mergeCell ref="I4:K4"/>
    <mergeCell ref="L4:N4"/>
    <mergeCell ref="O4:Q4"/>
    <mergeCell ref="R4:S4"/>
    <mergeCell ref="T4:U4"/>
    <mergeCell ref="V4:W4"/>
    <mergeCell ref="E3:AS3"/>
    <mergeCell ref="A1:B1"/>
    <mergeCell ref="C1:Q1"/>
    <mergeCell ref="S1:AL1"/>
    <mergeCell ref="A2:C2"/>
    <mergeCell ref="E2:I2"/>
    <mergeCell ref="BR4:BU4"/>
    <mergeCell ref="BQ7:BQ8"/>
    <mergeCell ref="BR7:BR8"/>
    <mergeCell ref="BS7:BS8"/>
    <mergeCell ref="BT7:BT8"/>
    <mergeCell ref="BU7:BU8"/>
  </mergeCells>
  <conditionalFormatting sqref="E9:AK39">
    <cfRule type="expression" dxfId="25" priority="1">
      <formula>IF(AND($AI9="H",$AH9="B"),1,0)</formula>
    </cfRule>
    <cfRule type="expression" dxfId="24" priority="2">
      <formula>IF($AI9="H",1,0)</formula>
    </cfRule>
  </conditionalFormatting>
  <dataValidations count="2">
    <dataValidation type="list" allowBlank="1" showInputMessage="1" showErrorMessage="1" sqref="AI9:AI39" xr:uid="{4EA05DFF-CC7C-4B7A-B956-1515C5C6ED74}">
      <formula1>"H,NH"</formula1>
    </dataValidation>
    <dataValidation type="list" allowBlank="1" showInputMessage="1" showErrorMessage="1" sqref="AH9:AH39" xr:uid="{473FCB2D-468B-4C02-90AB-546A7FD07C24}">
      <formula1>"P,I,B"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  <ignoredErrors>
    <ignoredError sqref="C49:BU50 C40:J48 AF40:BU48 K40:AE48" unlocked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61E968-AF00-4DFB-BF77-CD42E327B159}">
  <sheetPr>
    <pageSetUpPr fitToPage="1"/>
  </sheetPr>
  <dimension ref="A1:JD52"/>
  <sheetViews>
    <sheetView topLeftCell="AX4" zoomScale="55" zoomScaleNormal="55" workbookViewId="0">
      <selection activeCell="W24" sqref="W24"/>
    </sheetView>
  </sheetViews>
  <sheetFormatPr baseColWidth="10" defaultColWidth="11.42578125" defaultRowHeight="16.5" x14ac:dyDescent="0.3"/>
  <cols>
    <col min="1" max="1" width="13.7109375" style="112" customWidth="1"/>
    <col min="2" max="2" width="10.28515625" style="112" customWidth="1"/>
    <col min="3" max="4" width="14.42578125" style="4" customWidth="1"/>
    <col min="5" max="6" width="8.7109375" style="3" customWidth="1"/>
    <col min="7" max="8" width="12.28515625" style="3" customWidth="1"/>
    <col min="9" max="30" width="8.7109375" style="3" customWidth="1"/>
    <col min="31" max="31" width="10" style="3" customWidth="1"/>
    <col min="32" max="32" width="13.140625" style="3" customWidth="1"/>
    <col min="33" max="33" width="16.140625" style="3" customWidth="1"/>
    <col min="34" max="34" width="16.7109375" style="3" customWidth="1"/>
    <col min="35" max="35" width="27.85546875" style="3" customWidth="1"/>
    <col min="36" max="36" width="16.42578125" style="3" customWidth="1"/>
    <col min="37" max="37" width="16.28515625" style="3" customWidth="1"/>
    <col min="38" max="40" width="13.28515625" style="237" customWidth="1"/>
    <col min="41" max="41" width="13.28515625" style="3" customWidth="1"/>
    <col min="42" max="43" width="12.28515625" style="3" customWidth="1"/>
    <col min="44" max="44" width="13" style="3" customWidth="1"/>
    <col min="45" max="45" width="11.7109375" style="237" customWidth="1"/>
    <col min="46" max="46" width="10.42578125" style="3" customWidth="1"/>
    <col min="47" max="47" width="10.28515625" style="3" customWidth="1"/>
    <col min="48" max="48" width="11.140625" style="3" customWidth="1"/>
    <col min="49" max="54" width="18.7109375" style="3" customWidth="1"/>
    <col min="55" max="55" width="12.7109375" style="3" customWidth="1"/>
    <col min="56" max="56" width="13.7109375" style="3" customWidth="1"/>
    <col min="57" max="57" width="13.42578125" style="3" customWidth="1"/>
    <col min="58" max="58" width="12.28515625" style="3" customWidth="1"/>
    <col min="59" max="59" width="18.28515625" style="3" customWidth="1"/>
    <col min="60" max="62" width="18.28515625" style="237" customWidth="1"/>
    <col min="63" max="63" width="16.85546875" style="237" customWidth="1"/>
    <col min="64" max="64" width="11.140625" style="3" customWidth="1"/>
    <col min="65" max="65" width="17.7109375" style="3" customWidth="1"/>
    <col min="66" max="66" width="16.5703125" style="3" customWidth="1"/>
    <col min="67" max="67" width="14.85546875" style="3" customWidth="1"/>
    <col min="68" max="68" width="16.5703125" style="3" customWidth="1"/>
    <col min="69" max="16384" width="11.42578125" style="3"/>
  </cols>
  <sheetData>
    <row r="1" spans="1:264" s="44" customFormat="1" ht="21" customHeight="1" x14ac:dyDescent="0.25">
      <c r="A1" s="594" t="s">
        <v>60</v>
      </c>
      <c r="B1" s="594"/>
      <c r="C1" s="595" t="str">
        <f>abril!C1</f>
        <v>TORROJA DEL PIORAT</v>
      </c>
      <c r="D1" s="595"/>
      <c r="E1" s="595"/>
      <c r="F1" s="595"/>
      <c r="G1" s="595"/>
      <c r="H1" s="595"/>
      <c r="I1" s="595"/>
      <c r="J1" s="595"/>
      <c r="K1" s="595"/>
      <c r="L1" s="595"/>
      <c r="M1" s="595"/>
      <c r="N1" s="595"/>
      <c r="O1" s="595"/>
      <c r="P1" s="595"/>
      <c r="Q1" s="595"/>
      <c r="R1" s="248"/>
      <c r="S1" s="596" t="s">
        <v>73</v>
      </c>
      <c r="T1" s="596"/>
      <c r="U1" s="596"/>
      <c r="V1" s="596"/>
      <c r="W1" s="596"/>
      <c r="X1" s="596"/>
      <c r="Y1" s="596"/>
      <c r="Z1" s="596"/>
      <c r="AA1" s="596"/>
      <c r="AB1" s="596"/>
      <c r="AC1" s="596"/>
      <c r="AD1" s="596"/>
      <c r="AE1" s="596"/>
      <c r="AF1" s="596"/>
      <c r="AG1" s="596"/>
      <c r="AH1" s="596"/>
      <c r="AI1" s="596"/>
      <c r="AJ1" s="596"/>
      <c r="AK1" s="596"/>
      <c r="AL1" s="596"/>
      <c r="AM1" s="54"/>
      <c r="AN1" s="54"/>
      <c r="AO1" s="54"/>
      <c r="AP1" s="248"/>
      <c r="AQ1" s="53"/>
      <c r="AS1" s="235"/>
      <c r="BG1" s="54"/>
      <c r="BH1" s="238"/>
      <c r="BI1" s="238"/>
      <c r="BJ1" s="238"/>
      <c r="BK1" s="238"/>
      <c r="BL1" s="54"/>
      <c r="BM1" s="54"/>
      <c r="BN1" s="54"/>
      <c r="BO1" s="54"/>
      <c r="BP1" s="54"/>
    </row>
    <row r="2" spans="1:264" s="44" customFormat="1" ht="21" customHeight="1" thickBot="1" x14ac:dyDescent="0.3">
      <c r="A2" s="596" t="s">
        <v>91</v>
      </c>
      <c r="B2" s="596"/>
      <c r="C2" s="596"/>
      <c r="D2" s="54"/>
      <c r="E2" s="597" t="s">
        <v>170</v>
      </c>
      <c r="F2" s="597"/>
      <c r="G2" s="597"/>
      <c r="H2" s="597"/>
      <c r="I2" s="597"/>
      <c r="J2" s="53"/>
      <c r="K2" s="53"/>
      <c r="L2" s="53"/>
      <c r="M2" s="53"/>
      <c r="N2" s="53"/>
      <c r="O2" s="53"/>
      <c r="P2" s="53"/>
      <c r="Q2" s="53"/>
      <c r="R2" s="248"/>
      <c r="S2" s="54"/>
      <c r="T2" s="54"/>
      <c r="U2" s="54"/>
      <c r="V2" s="54"/>
      <c r="W2" s="54"/>
      <c r="X2" s="54"/>
      <c r="Y2" s="54"/>
      <c r="Z2" s="54"/>
      <c r="AA2" s="54"/>
      <c r="AB2" s="54"/>
      <c r="AC2" s="54"/>
      <c r="AD2" s="54"/>
      <c r="AE2" s="54"/>
      <c r="AF2" s="54"/>
      <c r="AG2" s="54"/>
      <c r="AH2" s="54"/>
      <c r="AI2" s="54"/>
      <c r="AJ2" s="54"/>
      <c r="AK2" s="54"/>
      <c r="AL2" s="238"/>
      <c r="AM2" s="238"/>
      <c r="AN2" s="238"/>
      <c r="AO2" s="54"/>
      <c r="AP2" s="248"/>
      <c r="AQ2" s="53"/>
      <c r="AR2" s="54"/>
      <c r="AS2" s="238"/>
      <c r="AT2" s="54"/>
      <c r="AU2" s="54"/>
      <c r="AV2" s="54"/>
      <c r="BG2" s="54"/>
      <c r="BH2" s="238"/>
      <c r="BI2" s="238"/>
      <c r="BJ2" s="238"/>
      <c r="BK2" s="238"/>
      <c r="BL2" s="54"/>
      <c r="BM2" s="54"/>
      <c r="BN2" s="54"/>
      <c r="BO2" s="54"/>
      <c r="BP2" s="54"/>
    </row>
    <row r="3" spans="1:264" s="42" customFormat="1" ht="18.600000000000001" customHeight="1" thickBot="1" x14ac:dyDescent="0.3">
      <c r="A3" s="95"/>
      <c r="B3" s="95"/>
      <c r="C3" s="43"/>
      <c r="D3" s="43"/>
      <c r="E3" s="572" t="s">
        <v>36</v>
      </c>
      <c r="F3" s="573"/>
      <c r="G3" s="573"/>
      <c r="H3" s="573"/>
      <c r="I3" s="573"/>
      <c r="J3" s="573"/>
      <c r="K3" s="573"/>
      <c r="L3" s="573"/>
      <c r="M3" s="573"/>
      <c r="N3" s="573"/>
      <c r="O3" s="573"/>
      <c r="P3" s="573"/>
      <c r="Q3" s="573"/>
      <c r="R3" s="573"/>
      <c r="S3" s="573"/>
      <c r="T3" s="573"/>
      <c r="U3" s="573"/>
      <c r="V3" s="573"/>
      <c r="W3" s="573"/>
      <c r="X3" s="573"/>
      <c r="Y3" s="573"/>
      <c r="Z3" s="573"/>
      <c r="AA3" s="573"/>
      <c r="AB3" s="573"/>
      <c r="AC3" s="573"/>
      <c r="AD3" s="573"/>
      <c r="AE3" s="573"/>
      <c r="AF3" s="573"/>
      <c r="AG3" s="573"/>
      <c r="AH3" s="573"/>
      <c r="AI3" s="573"/>
      <c r="AJ3" s="573"/>
      <c r="AK3" s="573"/>
      <c r="AL3" s="573"/>
      <c r="AM3" s="573"/>
      <c r="AN3" s="573"/>
      <c r="AO3" s="573"/>
      <c r="AP3" s="573"/>
      <c r="AQ3" s="573"/>
      <c r="AR3" s="573"/>
      <c r="AS3" s="573"/>
      <c r="AT3" s="129"/>
      <c r="AU3" s="129"/>
      <c r="AV3" s="129"/>
      <c r="AW3" s="129"/>
      <c r="AX3" s="129"/>
      <c r="AY3" s="129"/>
      <c r="AZ3" s="549" t="s">
        <v>37</v>
      </c>
      <c r="BA3" s="550"/>
      <c r="BB3" s="550"/>
      <c r="BC3" s="551"/>
      <c r="BD3" s="551"/>
      <c r="BE3" s="551"/>
      <c r="BF3" s="551"/>
      <c r="BG3" s="550"/>
      <c r="BH3" s="550"/>
      <c r="BI3" s="550"/>
      <c r="BJ3" s="550"/>
      <c r="BK3" s="550"/>
      <c r="BL3" s="550"/>
      <c r="BM3" s="550"/>
      <c r="BN3" s="550"/>
      <c r="BO3" s="550"/>
      <c r="BP3" s="552"/>
    </row>
    <row r="4" spans="1:264" s="95" customFormat="1" ht="67.900000000000006" customHeight="1" thickBot="1" x14ac:dyDescent="0.4">
      <c r="A4" s="592" t="s">
        <v>38</v>
      </c>
      <c r="B4" s="593"/>
      <c r="C4" s="103" t="s">
        <v>100</v>
      </c>
      <c r="D4" s="103" t="s">
        <v>130</v>
      </c>
      <c r="E4" s="581" t="s">
        <v>129</v>
      </c>
      <c r="F4" s="583"/>
      <c r="G4" s="581" t="s">
        <v>200</v>
      </c>
      <c r="H4" s="583"/>
      <c r="I4" s="581" t="s">
        <v>39</v>
      </c>
      <c r="J4" s="582"/>
      <c r="K4" s="583"/>
      <c r="L4" s="581" t="s">
        <v>123</v>
      </c>
      <c r="M4" s="582"/>
      <c r="N4" s="583"/>
      <c r="O4" s="569" t="s">
        <v>3</v>
      </c>
      <c r="P4" s="570"/>
      <c r="Q4" s="571"/>
      <c r="R4" s="598" t="s">
        <v>10</v>
      </c>
      <c r="S4" s="599"/>
      <c r="T4" s="598" t="s">
        <v>126</v>
      </c>
      <c r="U4" s="599"/>
      <c r="V4" s="598" t="s">
        <v>124</v>
      </c>
      <c r="W4" s="599"/>
      <c r="X4" s="598" t="s">
        <v>125</v>
      </c>
      <c r="Y4" s="599"/>
      <c r="Z4" s="598" t="s">
        <v>15</v>
      </c>
      <c r="AA4" s="600"/>
      <c r="AB4" s="599"/>
      <c r="AC4" s="598" t="s">
        <v>16</v>
      </c>
      <c r="AD4" s="600"/>
      <c r="AE4" s="599"/>
      <c r="AF4" s="282" t="s">
        <v>142</v>
      </c>
      <c r="AG4" s="131" t="s">
        <v>178</v>
      </c>
      <c r="AH4" s="94" t="s">
        <v>198</v>
      </c>
      <c r="AI4" s="97" t="s">
        <v>199</v>
      </c>
      <c r="AJ4" s="601" t="s">
        <v>177</v>
      </c>
      <c r="AK4" s="566" t="s">
        <v>74</v>
      </c>
      <c r="AL4" s="284" t="s">
        <v>190</v>
      </c>
      <c r="AM4" s="284" t="s">
        <v>197</v>
      </c>
      <c r="AN4" s="284" t="s">
        <v>196</v>
      </c>
      <c r="AO4" s="284" t="s">
        <v>40</v>
      </c>
      <c r="AP4" s="259" t="s">
        <v>41</v>
      </c>
      <c r="AQ4" s="578" t="s">
        <v>17</v>
      </c>
      <c r="AR4" s="579"/>
      <c r="AS4" s="288" t="s">
        <v>155</v>
      </c>
      <c r="AT4" s="259" t="s">
        <v>20</v>
      </c>
      <c r="AU4" s="259" t="s">
        <v>21</v>
      </c>
      <c r="AV4" s="300" t="s">
        <v>42</v>
      </c>
      <c r="AW4" s="123" t="s">
        <v>192</v>
      </c>
      <c r="AX4" s="123" t="s">
        <v>193</v>
      </c>
      <c r="AY4" s="123" t="s">
        <v>194</v>
      </c>
      <c r="AZ4" s="125" t="s">
        <v>195</v>
      </c>
      <c r="BA4" s="124" t="s">
        <v>148</v>
      </c>
      <c r="BB4" s="124" t="s">
        <v>149</v>
      </c>
      <c r="BC4" s="574" t="s">
        <v>154</v>
      </c>
      <c r="BD4" s="575"/>
      <c r="BE4" s="576"/>
      <c r="BF4" s="577"/>
      <c r="BG4" s="547" t="s">
        <v>81</v>
      </c>
      <c r="BH4" s="547"/>
      <c r="BI4" s="547"/>
      <c r="BJ4" s="547"/>
      <c r="BK4" s="547"/>
      <c r="BL4" s="547"/>
      <c r="BM4" s="547"/>
      <c r="BN4" s="547"/>
      <c r="BO4" s="547"/>
      <c r="BP4" s="548"/>
      <c r="BQ4" s="428" t="s">
        <v>218</v>
      </c>
      <c r="BR4" s="607" t="s">
        <v>219</v>
      </c>
      <c r="BS4" s="608"/>
      <c r="BT4" s="608"/>
      <c r="BU4" s="609"/>
    </row>
    <row r="5" spans="1:264" s="95" customFormat="1" ht="58.15" customHeight="1" thickBot="1" x14ac:dyDescent="0.4">
      <c r="A5" s="104"/>
      <c r="B5" s="249"/>
      <c r="C5" s="105" t="s">
        <v>122</v>
      </c>
      <c r="D5" s="105" t="s">
        <v>122</v>
      </c>
      <c r="E5" s="555"/>
      <c r="F5" s="591"/>
      <c r="G5" s="555" t="s">
        <v>82</v>
      </c>
      <c r="H5" s="591"/>
      <c r="I5" s="555" t="s">
        <v>8</v>
      </c>
      <c r="J5" s="556"/>
      <c r="K5" s="279" t="s">
        <v>9</v>
      </c>
      <c r="L5" s="555" t="s">
        <v>201</v>
      </c>
      <c r="M5" s="556"/>
      <c r="N5" s="279" t="s">
        <v>9</v>
      </c>
      <c r="O5" s="555" t="s">
        <v>201</v>
      </c>
      <c r="P5" s="556"/>
      <c r="Q5" s="279" t="s">
        <v>9</v>
      </c>
      <c r="R5" s="564" t="s">
        <v>34</v>
      </c>
      <c r="S5" s="565"/>
      <c r="T5" s="564" t="s">
        <v>34</v>
      </c>
      <c r="U5" s="565"/>
      <c r="V5" s="564" t="s">
        <v>34</v>
      </c>
      <c r="W5" s="565"/>
      <c r="X5" s="564" t="s">
        <v>34</v>
      </c>
      <c r="Y5" s="565"/>
      <c r="Z5" s="564" t="s">
        <v>34</v>
      </c>
      <c r="AA5" s="590"/>
      <c r="AB5" s="279" t="s">
        <v>9</v>
      </c>
      <c r="AC5" s="564" t="s">
        <v>35</v>
      </c>
      <c r="AD5" s="590"/>
      <c r="AE5" s="279" t="s">
        <v>9</v>
      </c>
      <c r="AF5" s="280" t="s">
        <v>144</v>
      </c>
      <c r="AG5" s="280" t="s">
        <v>143</v>
      </c>
      <c r="AH5" s="291" t="s">
        <v>68</v>
      </c>
      <c r="AI5" s="293" t="s">
        <v>69</v>
      </c>
      <c r="AJ5" s="602"/>
      <c r="AK5" s="567"/>
      <c r="AL5" s="98" t="s">
        <v>119</v>
      </c>
      <c r="AM5" s="98" t="s">
        <v>119</v>
      </c>
      <c r="AN5" s="98" t="s">
        <v>119</v>
      </c>
      <c r="AO5" s="245"/>
      <c r="AP5" s="245"/>
      <c r="AQ5" s="259" t="s">
        <v>119</v>
      </c>
      <c r="AR5" s="285" t="s">
        <v>171</v>
      </c>
      <c r="AS5" s="99" t="s">
        <v>119</v>
      </c>
      <c r="AT5" s="561" t="s">
        <v>22</v>
      </c>
      <c r="AU5" s="561" t="s">
        <v>22</v>
      </c>
      <c r="AV5" s="605" t="s">
        <v>120</v>
      </c>
      <c r="AW5" s="295"/>
      <c r="AX5" s="295"/>
      <c r="AY5" s="295"/>
      <c r="AZ5" s="296"/>
      <c r="BA5" s="296"/>
      <c r="BB5" s="296"/>
      <c r="BC5" s="557"/>
      <c r="BD5" s="558"/>
      <c r="BE5" s="559"/>
      <c r="BF5" s="560"/>
      <c r="BG5" s="102" t="s">
        <v>189</v>
      </c>
      <c r="BH5" s="289" t="s">
        <v>188</v>
      </c>
      <c r="BI5" s="100" t="s">
        <v>187</v>
      </c>
      <c r="BJ5" s="100" t="s">
        <v>185</v>
      </c>
      <c r="BK5" s="100" t="s">
        <v>186</v>
      </c>
      <c r="BL5" s="101" t="s">
        <v>190</v>
      </c>
      <c r="BM5" s="100" t="s">
        <v>27</v>
      </c>
      <c r="BN5" s="102" t="s">
        <v>133</v>
      </c>
      <c r="BO5" s="102" t="s">
        <v>134</v>
      </c>
      <c r="BP5" s="102" t="s">
        <v>28</v>
      </c>
      <c r="BQ5" s="429" t="s">
        <v>220</v>
      </c>
      <c r="BR5" s="430" t="s">
        <v>221</v>
      </c>
      <c r="BS5" s="430"/>
      <c r="BT5" s="430"/>
      <c r="BU5" s="431"/>
      <c r="BV5" s="96"/>
      <c r="BW5" s="96"/>
      <c r="BX5" s="96"/>
      <c r="BY5" s="96"/>
      <c r="BZ5" s="96"/>
      <c r="CA5" s="96"/>
      <c r="CB5" s="96"/>
      <c r="CC5" s="96"/>
      <c r="CD5" s="96"/>
      <c r="CE5" s="96"/>
      <c r="CF5" s="96"/>
      <c r="CG5" s="96"/>
      <c r="CH5" s="96"/>
      <c r="CI5" s="96"/>
      <c r="CJ5" s="96"/>
      <c r="CK5" s="96"/>
      <c r="CL5" s="96"/>
      <c r="CM5" s="96"/>
      <c r="CN5" s="96"/>
      <c r="CO5" s="96"/>
      <c r="CP5" s="96"/>
      <c r="CQ5" s="96"/>
      <c r="CR5" s="96"/>
      <c r="CS5" s="96"/>
      <c r="CT5" s="96"/>
      <c r="CU5" s="96"/>
      <c r="CV5" s="96"/>
      <c r="CW5" s="96"/>
      <c r="CX5" s="96"/>
      <c r="CY5" s="96"/>
      <c r="CZ5" s="96"/>
      <c r="DA5" s="96"/>
      <c r="DB5" s="96"/>
      <c r="DC5" s="96"/>
      <c r="DD5" s="96"/>
      <c r="DE5" s="96"/>
      <c r="DF5" s="96"/>
      <c r="DG5" s="96"/>
      <c r="DH5" s="96"/>
      <c r="DI5" s="96"/>
      <c r="DJ5" s="96"/>
      <c r="DK5" s="96"/>
      <c r="DL5" s="96"/>
      <c r="DM5" s="96"/>
      <c r="DN5" s="96"/>
      <c r="DO5" s="96"/>
      <c r="DP5" s="96"/>
      <c r="DQ5" s="96"/>
      <c r="DR5" s="96"/>
      <c r="DS5" s="96"/>
      <c r="DT5" s="96"/>
      <c r="DU5" s="96"/>
      <c r="DV5" s="96"/>
      <c r="DW5" s="96"/>
      <c r="DX5" s="96"/>
      <c r="DY5" s="96"/>
      <c r="DZ5" s="96"/>
      <c r="EA5" s="96"/>
      <c r="EB5" s="96"/>
      <c r="EC5" s="96"/>
      <c r="ED5" s="96"/>
      <c r="EE5" s="96"/>
      <c r="EF5" s="96"/>
      <c r="EG5" s="96"/>
      <c r="EH5" s="96"/>
      <c r="EI5" s="96"/>
      <c r="EJ5" s="96"/>
      <c r="EK5" s="96"/>
      <c r="EL5" s="96"/>
      <c r="EM5" s="96"/>
      <c r="EN5" s="96"/>
      <c r="EO5" s="96"/>
      <c r="EP5" s="96"/>
      <c r="EQ5" s="96"/>
      <c r="ER5" s="96"/>
      <c r="ES5" s="96"/>
      <c r="ET5" s="96"/>
      <c r="EU5" s="96"/>
      <c r="EV5" s="96"/>
      <c r="EW5" s="96"/>
      <c r="EX5" s="96"/>
      <c r="EY5" s="96"/>
      <c r="EZ5" s="96"/>
      <c r="FA5" s="96"/>
      <c r="FB5" s="96"/>
      <c r="FC5" s="96"/>
      <c r="FD5" s="96"/>
      <c r="FE5" s="96"/>
      <c r="FF5" s="96"/>
      <c r="FG5" s="96"/>
      <c r="FH5" s="96"/>
      <c r="FI5" s="96"/>
      <c r="FJ5" s="96"/>
      <c r="FK5" s="96"/>
      <c r="FL5" s="96"/>
      <c r="FM5" s="96"/>
      <c r="FN5" s="96"/>
      <c r="FO5" s="96"/>
      <c r="FP5" s="96"/>
      <c r="FQ5" s="96"/>
      <c r="FR5" s="96"/>
      <c r="FS5" s="96"/>
      <c r="FT5" s="96"/>
      <c r="FU5" s="96"/>
      <c r="FV5" s="96"/>
      <c r="FW5" s="96"/>
      <c r="FX5" s="96"/>
      <c r="FY5" s="96"/>
      <c r="FZ5" s="96"/>
      <c r="GA5" s="96"/>
      <c r="GB5" s="96"/>
      <c r="GC5" s="96"/>
      <c r="GD5" s="96"/>
      <c r="GE5" s="96"/>
      <c r="GF5" s="96"/>
      <c r="GG5" s="96"/>
      <c r="GH5" s="96"/>
      <c r="GI5" s="96"/>
      <c r="GJ5" s="96"/>
      <c r="GK5" s="96"/>
      <c r="GL5" s="96"/>
      <c r="GM5" s="96"/>
      <c r="GN5" s="96"/>
      <c r="GO5" s="96"/>
      <c r="GP5" s="96"/>
      <c r="GQ5" s="96"/>
      <c r="GR5" s="96"/>
      <c r="GS5" s="96"/>
      <c r="GT5" s="96"/>
      <c r="GU5" s="96"/>
      <c r="GV5" s="96"/>
      <c r="GW5" s="96"/>
      <c r="GX5" s="96"/>
      <c r="GY5" s="96"/>
      <c r="GZ5" s="96"/>
      <c r="HA5" s="96"/>
      <c r="HB5" s="96"/>
      <c r="HC5" s="96"/>
      <c r="HD5" s="96"/>
      <c r="HE5" s="96"/>
      <c r="HF5" s="96"/>
      <c r="HG5" s="96"/>
      <c r="HH5" s="96"/>
      <c r="HI5" s="96"/>
      <c r="HJ5" s="96"/>
      <c r="HK5" s="96"/>
      <c r="HL5" s="96"/>
      <c r="HM5" s="96"/>
      <c r="HN5" s="96"/>
      <c r="HO5" s="96"/>
      <c r="HP5" s="96"/>
      <c r="HQ5" s="96"/>
      <c r="HR5" s="96"/>
      <c r="HS5" s="96"/>
      <c r="HT5" s="96"/>
      <c r="HU5" s="96"/>
      <c r="HV5" s="96"/>
      <c r="HW5" s="96"/>
      <c r="HX5" s="96"/>
      <c r="HY5" s="96"/>
      <c r="HZ5" s="96"/>
      <c r="IA5" s="96"/>
      <c r="IB5" s="96"/>
      <c r="IC5" s="96"/>
      <c r="ID5" s="96"/>
      <c r="IE5" s="96"/>
      <c r="IF5" s="96"/>
      <c r="IG5" s="96"/>
      <c r="IH5" s="96"/>
      <c r="II5" s="96"/>
      <c r="IJ5" s="96"/>
      <c r="IK5" s="96"/>
      <c r="IL5" s="96"/>
      <c r="IM5" s="96"/>
      <c r="IN5" s="96"/>
      <c r="IO5" s="96"/>
      <c r="IP5" s="96"/>
      <c r="IQ5" s="96"/>
      <c r="IR5" s="96"/>
      <c r="IS5" s="96"/>
      <c r="IT5" s="96"/>
      <c r="IU5" s="96"/>
      <c r="IV5" s="96"/>
      <c r="IW5" s="96"/>
      <c r="IX5" s="96"/>
      <c r="IY5" s="96"/>
      <c r="IZ5" s="96"/>
      <c r="JA5" s="96"/>
      <c r="JB5" s="96"/>
      <c r="JC5" s="96"/>
      <c r="JD5" s="96"/>
    </row>
    <row r="6" spans="1:264" s="95" customFormat="1" ht="31.9" customHeight="1" thickBot="1" x14ac:dyDescent="0.3">
      <c r="A6" s="106"/>
      <c r="B6" s="250"/>
      <c r="C6" s="107" t="s">
        <v>5</v>
      </c>
      <c r="D6" s="107"/>
      <c r="E6" s="278" t="s">
        <v>43</v>
      </c>
      <c r="F6" s="279" t="s">
        <v>44</v>
      </c>
      <c r="G6" s="278" t="s">
        <v>43</v>
      </c>
      <c r="H6" s="279" t="s">
        <v>44</v>
      </c>
      <c r="I6" s="93" t="s">
        <v>45</v>
      </c>
      <c r="J6" s="286" t="s">
        <v>46</v>
      </c>
      <c r="K6" s="119" t="s">
        <v>67</v>
      </c>
      <c r="L6" s="278" t="s">
        <v>43</v>
      </c>
      <c r="M6" s="283" t="s">
        <v>44</v>
      </c>
      <c r="N6" s="119" t="s">
        <v>67</v>
      </c>
      <c r="O6" s="278" t="s">
        <v>43</v>
      </c>
      <c r="P6" s="283" t="s">
        <v>44</v>
      </c>
      <c r="Q6" s="119" t="s">
        <v>67</v>
      </c>
      <c r="R6" s="280" t="s">
        <v>43</v>
      </c>
      <c r="S6" s="287" t="s">
        <v>44</v>
      </c>
      <c r="T6" s="280" t="s">
        <v>43</v>
      </c>
      <c r="U6" s="287" t="s">
        <v>44</v>
      </c>
      <c r="V6" s="280" t="s">
        <v>43</v>
      </c>
      <c r="W6" s="287" t="s">
        <v>44</v>
      </c>
      <c r="X6" s="280" t="s">
        <v>43</v>
      </c>
      <c r="Y6" s="287" t="s">
        <v>44</v>
      </c>
      <c r="Z6" s="280" t="s">
        <v>43</v>
      </c>
      <c r="AA6" s="281" t="s">
        <v>44</v>
      </c>
      <c r="AB6" s="119" t="s">
        <v>67</v>
      </c>
      <c r="AC6" s="120" t="s">
        <v>43</v>
      </c>
      <c r="AD6" s="121" t="s">
        <v>44</v>
      </c>
      <c r="AE6" s="119" t="s">
        <v>67</v>
      </c>
      <c r="AF6" s="280" t="s">
        <v>44</v>
      </c>
      <c r="AG6" s="280" t="s">
        <v>44</v>
      </c>
      <c r="AH6" s="292" t="s">
        <v>176</v>
      </c>
      <c r="AI6" s="292" t="s">
        <v>176</v>
      </c>
      <c r="AJ6" s="122" t="s">
        <v>70</v>
      </c>
      <c r="AK6" s="120" t="s">
        <v>70</v>
      </c>
      <c r="AL6" s="98" t="s">
        <v>191</v>
      </c>
      <c r="AM6" s="98" t="s">
        <v>8</v>
      </c>
      <c r="AN6" s="98" t="s">
        <v>212</v>
      </c>
      <c r="AO6" s="98" t="s">
        <v>8</v>
      </c>
      <c r="AP6" s="98" t="s">
        <v>32</v>
      </c>
      <c r="AQ6" s="260" t="s">
        <v>8</v>
      </c>
      <c r="AR6" s="258" t="s">
        <v>8</v>
      </c>
      <c r="AS6" s="98" t="s">
        <v>9</v>
      </c>
      <c r="AT6" s="561"/>
      <c r="AU6" s="561"/>
      <c r="AV6" s="606"/>
      <c r="AW6" s="294" t="s">
        <v>71</v>
      </c>
      <c r="AX6" s="294" t="s">
        <v>71</v>
      </c>
      <c r="AY6" s="294" t="s">
        <v>71</v>
      </c>
      <c r="AZ6" s="297" t="s">
        <v>71</v>
      </c>
      <c r="BA6" s="297" t="s">
        <v>127</v>
      </c>
      <c r="BB6" s="297" t="s">
        <v>128</v>
      </c>
      <c r="BC6" s="125" t="s">
        <v>169</v>
      </c>
      <c r="BD6" s="125" t="s">
        <v>128</v>
      </c>
      <c r="BE6" s="125" t="s">
        <v>153</v>
      </c>
      <c r="BF6" s="125" t="s">
        <v>129</v>
      </c>
      <c r="BG6" s="126" t="s">
        <v>121</v>
      </c>
      <c r="BH6" s="126" t="s">
        <v>121</v>
      </c>
      <c r="BI6" s="126" t="s">
        <v>121</v>
      </c>
      <c r="BJ6" s="126" t="s">
        <v>121</v>
      </c>
      <c r="BK6" s="126" t="s">
        <v>121</v>
      </c>
      <c r="BL6" s="125" t="s">
        <v>191</v>
      </c>
      <c r="BM6" s="124" t="s">
        <v>212</v>
      </c>
      <c r="BN6" s="126" t="s">
        <v>71</v>
      </c>
      <c r="BO6" s="126" t="s">
        <v>132</v>
      </c>
      <c r="BP6" s="126" t="s">
        <v>9</v>
      </c>
      <c r="BQ6" s="432"/>
      <c r="BR6" s="433" t="s">
        <v>222</v>
      </c>
      <c r="BS6" s="433"/>
      <c r="BT6" s="433" t="s">
        <v>223</v>
      </c>
      <c r="BU6" s="433" t="s">
        <v>224</v>
      </c>
    </row>
    <row r="7" spans="1:264" s="51" customFormat="1" ht="33.75" customHeight="1" thickBot="1" x14ac:dyDescent="0.3">
      <c r="A7" s="586" t="s">
        <v>174</v>
      </c>
      <c r="B7" s="128" t="s">
        <v>83</v>
      </c>
      <c r="C7" s="158">
        <v>35</v>
      </c>
      <c r="D7" s="159"/>
      <c r="E7" s="553"/>
      <c r="F7" s="553"/>
      <c r="G7" s="233"/>
      <c r="H7" s="233"/>
      <c r="I7" s="553">
        <v>300</v>
      </c>
      <c r="J7" s="553">
        <v>35</v>
      </c>
      <c r="K7" s="580">
        <v>0.89</v>
      </c>
      <c r="L7" s="553">
        <v>380</v>
      </c>
      <c r="M7" s="553">
        <v>25</v>
      </c>
      <c r="N7" s="580">
        <v>0.93</v>
      </c>
      <c r="O7" s="553"/>
      <c r="P7" s="553">
        <v>125</v>
      </c>
      <c r="Q7" s="553"/>
      <c r="R7" s="553"/>
      <c r="S7" s="553"/>
      <c r="T7" s="553"/>
      <c r="U7" s="553"/>
      <c r="V7" s="553"/>
      <c r="W7" s="553"/>
      <c r="X7" s="553"/>
      <c r="Y7" s="553"/>
      <c r="Z7" s="553"/>
      <c r="AA7" s="553"/>
      <c r="AB7" s="553"/>
      <c r="AC7" s="553"/>
      <c r="AD7" s="553"/>
      <c r="AE7" s="553"/>
      <c r="AF7" s="233"/>
      <c r="AG7" s="233"/>
      <c r="AH7" s="568"/>
      <c r="AI7" s="553"/>
      <c r="AJ7" s="553"/>
      <c r="AK7" s="584"/>
      <c r="AL7" s="562"/>
      <c r="AM7" s="276"/>
      <c r="AN7" s="276"/>
      <c r="AO7" s="233"/>
      <c r="AP7" s="553"/>
      <c r="AQ7" s="553"/>
      <c r="AR7" s="553"/>
      <c r="AS7" s="562"/>
      <c r="AT7" s="553"/>
      <c r="AU7" s="553"/>
      <c r="AV7" s="553"/>
      <c r="AW7" s="553"/>
      <c r="AX7" s="553"/>
      <c r="AY7" s="553"/>
      <c r="AZ7" s="553"/>
      <c r="BA7" s="553"/>
      <c r="BB7" s="553"/>
      <c r="BC7" s="553"/>
      <c r="BD7" s="553"/>
      <c r="BE7" s="553"/>
      <c r="BF7" s="553"/>
      <c r="BG7" s="603"/>
      <c r="BH7" s="276"/>
      <c r="BI7" s="276"/>
      <c r="BJ7" s="276"/>
      <c r="BK7" s="276"/>
      <c r="BL7" s="553"/>
      <c r="BM7" s="553"/>
      <c r="BN7" s="553"/>
      <c r="BO7" s="553"/>
      <c r="BP7" s="553"/>
      <c r="BQ7" s="553"/>
      <c r="BR7" s="610"/>
      <c r="BS7" s="610"/>
      <c r="BT7" s="610"/>
      <c r="BU7" s="610"/>
    </row>
    <row r="8" spans="1:264" s="51" customFormat="1" ht="33.75" customHeight="1" thickBot="1" x14ac:dyDescent="0.3">
      <c r="A8" s="587"/>
      <c r="B8" s="128" t="s">
        <v>84</v>
      </c>
      <c r="C8" s="158"/>
      <c r="D8" s="160"/>
      <c r="E8" s="554"/>
      <c r="F8" s="554"/>
      <c r="G8" s="234"/>
      <c r="H8" s="234"/>
      <c r="I8" s="554"/>
      <c r="J8" s="554"/>
      <c r="K8" s="554"/>
      <c r="L8" s="554"/>
      <c r="M8" s="554"/>
      <c r="N8" s="554"/>
      <c r="O8" s="554"/>
      <c r="P8" s="554"/>
      <c r="Q8" s="554"/>
      <c r="R8" s="554"/>
      <c r="S8" s="554"/>
      <c r="T8" s="554"/>
      <c r="U8" s="554"/>
      <c r="V8" s="554"/>
      <c r="W8" s="554"/>
      <c r="X8" s="554"/>
      <c r="Y8" s="554"/>
      <c r="Z8" s="554"/>
      <c r="AA8" s="554"/>
      <c r="AB8" s="554"/>
      <c r="AC8" s="554"/>
      <c r="AD8" s="554"/>
      <c r="AE8" s="554"/>
      <c r="AF8" s="234"/>
      <c r="AG8" s="234"/>
      <c r="AH8" s="554"/>
      <c r="AI8" s="554"/>
      <c r="AJ8" s="554"/>
      <c r="AK8" s="585"/>
      <c r="AL8" s="563"/>
      <c r="AM8" s="277"/>
      <c r="AN8" s="277"/>
      <c r="AO8" s="234"/>
      <c r="AP8" s="554"/>
      <c r="AQ8" s="554"/>
      <c r="AR8" s="554"/>
      <c r="AS8" s="563"/>
      <c r="AT8" s="554"/>
      <c r="AU8" s="554"/>
      <c r="AV8" s="554"/>
      <c r="AW8" s="554"/>
      <c r="AX8" s="554"/>
      <c r="AY8" s="554"/>
      <c r="AZ8" s="554"/>
      <c r="BA8" s="554"/>
      <c r="BB8" s="554"/>
      <c r="BC8" s="554"/>
      <c r="BD8" s="554"/>
      <c r="BE8" s="554"/>
      <c r="BF8" s="554"/>
      <c r="BG8" s="604"/>
      <c r="BH8" s="277"/>
      <c r="BI8" s="277"/>
      <c r="BJ8" s="277"/>
      <c r="BK8" s="277"/>
      <c r="BL8" s="554"/>
      <c r="BM8" s="554"/>
      <c r="BN8" s="554"/>
      <c r="BO8" s="554"/>
      <c r="BP8" s="554"/>
      <c r="BQ8" s="554"/>
      <c r="BR8" s="611"/>
      <c r="BS8" s="611"/>
      <c r="BT8" s="611"/>
      <c r="BU8" s="611"/>
    </row>
    <row r="9" spans="1:264" s="42" customFormat="1" ht="24.95" customHeight="1" x14ac:dyDescent="0.25">
      <c r="A9" s="226" t="s">
        <v>53</v>
      </c>
      <c r="B9" s="225">
        <v>1</v>
      </c>
      <c r="C9" s="161">
        <v>15</v>
      </c>
      <c r="D9" s="161"/>
      <c r="E9" s="164"/>
      <c r="F9" s="164"/>
      <c r="G9" s="290"/>
      <c r="H9" s="290"/>
      <c r="I9" s="466" t="s">
        <v>213</v>
      </c>
      <c r="J9" s="466" t="s">
        <v>213</v>
      </c>
      <c r="K9" s="427" t="s">
        <v>213</v>
      </c>
      <c r="L9" s="290"/>
      <c r="M9" s="290"/>
      <c r="N9" s="427" t="s">
        <v>213</v>
      </c>
      <c r="O9" s="290"/>
      <c r="P9" s="290"/>
      <c r="Q9" s="427" t="s">
        <v>213</v>
      </c>
      <c r="R9" s="290"/>
      <c r="S9" s="290"/>
      <c r="T9" s="162"/>
      <c r="U9" s="162"/>
      <c r="V9" s="162"/>
      <c r="W9" s="162"/>
      <c r="X9" s="162"/>
      <c r="Y9" s="162"/>
      <c r="Z9" s="314"/>
      <c r="AA9" s="314"/>
      <c r="AB9" s="313"/>
      <c r="AC9" s="162"/>
      <c r="AD9" s="162"/>
      <c r="AE9" s="183" t="s">
        <v>213</v>
      </c>
      <c r="AF9" s="161"/>
      <c r="AG9" s="161"/>
      <c r="AH9" s="127"/>
      <c r="AI9" s="161"/>
      <c r="AJ9" s="161"/>
      <c r="AK9" s="161"/>
      <c r="AL9" s="317"/>
      <c r="AM9" s="239"/>
      <c r="AN9" s="239"/>
      <c r="AO9" s="161"/>
      <c r="AP9" s="320"/>
      <c r="AQ9" s="127" t="s">
        <v>213</v>
      </c>
      <c r="AR9" s="127" t="s">
        <v>213</v>
      </c>
      <c r="AS9" s="162" t="s">
        <v>213</v>
      </c>
      <c r="AT9" s="164"/>
      <c r="AU9" s="165"/>
      <c r="AV9" s="161"/>
      <c r="AW9" s="461"/>
      <c r="AX9" s="461"/>
      <c r="AY9" s="461"/>
      <c r="AZ9" s="461"/>
      <c r="BA9" s="461"/>
      <c r="BB9" s="461"/>
      <c r="BC9" s="325"/>
      <c r="BD9" s="325"/>
      <c r="BE9" s="325"/>
      <c r="BF9" s="325"/>
      <c r="BG9" s="161"/>
      <c r="BH9" s="239"/>
      <c r="BI9" s="239"/>
      <c r="BJ9" s="239"/>
      <c r="BK9" s="239"/>
      <c r="BL9" s="162"/>
      <c r="BM9" s="163"/>
      <c r="BN9" s="161"/>
      <c r="BO9" s="161"/>
      <c r="BP9" s="301"/>
      <c r="BQ9" s="434"/>
      <c r="BR9" s="435"/>
      <c r="BS9" s="436"/>
      <c r="BT9" s="436" t="s">
        <v>213</v>
      </c>
      <c r="BU9" s="437" t="s">
        <v>213</v>
      </c>
    </row>
    <row r="10" spans="1:264" s="42" customFormat="1" ht="24.95" customHeight="1" x14ac:dyDescent="0.25">
      <c r="A10" s="226" t="s">
        <v>47</v>
      </c>
      <c r="B10" s="227">
        <v>2</v>
      </c>
      <c r="C10" s="167">
        <v>13</v>
      </c>
      <c r="D10" s="167"/>
      <c r="E10" s="164"/>
      <c r="F10" s="164"/>
      <c r="G10" s="290"/>
      <c r="H10" s="290"/>
      <c r="I10" s="466" t="s">
        <v>213</v>
      </c>
      <c r="J10" s="466" t="s">
        <v>213</v>
      </c>
      <c r="K10" s="427" t="s">
        <v>213</v>
      </c>
      <c r="L10" s="290"/>
      <c r="M10" s="290"/>
      <c r="N10" s="427" t="s">
        <v>213</v>
      </c>
      <c r="O10" s="290"/>
      <c r="P10" s="290"/>
      <c r="Q10" s="427" t="s">
        <v>213</v>
      </c>
      <c r="R10" s="290"/>
      <c r="S10" s="290"/>
      <c r="T10" s="162"/>
      <c r="U10" s="162"/>
      <c r="V10" s="162"/>
      <c r="W10" s="162"/>
      <c r="X10" s="162"/>
      <c r="Y10" s="162"/>
      <c r="Z10" s="314"/>
      <c r="AA10" s="314"/>
      <c r="AB10" s="313"/>
      <c r="AC10" s="162"/>
      <c r="AD10" s="162"/>
      <c r="AE10" s="183" t="s">
        <v>213</v>
      </c>
      <c r="AF10" s="161"/>
      <c r="AG10" s="161"/>
      <c r="AH10" s="127"/>
      <c r="AI10" s="161"/>
      <c r="AJ10" s="161"/>
      <c r="AK10" s="161"/>
      <c r="AL10" s="318"/>
      <c r="AM10" s="240"/>
      <c r="AN10" s="240"/>
      <c r="AO10" s="167"/>
      <c r="AP10" s="321"/>
      <c r="AQ10" s="462" t="s">
        <v>213</v>
      </c>
      <c r="AR10" s="462" t="s">
        <v>213</v>
      </c>
      <c r="AS10" s="323" t="s">
        <v>213</v>
      </c>
      <c r="AT10" s="169"/>
      <c r="AU10" s="170"/>
      <c r="AV10" s="167"/>
      <c r="AW10" s="463"/>
      <c r="AX10" s="463"/>
      <c r="AY10" s="463"/>
      <c r="AZ10" s="463"/>
      <c r="BA10" s="463"/>
      <c r="BB10" s="463"/>
      <c r="BC10" s="326"/>
      <c r="BD10" s="326"/>
      <c r="BE10" s="326"/>
      <c r="BF10" s="326"/>
      <c r="BG10" s="167"/>
      <c r="BH10" s="240"/>
      <c r="BI10" s="240"/>
      <c r="BJ10" s="240"/>
      <c r="BK10" s="240"/>
      <c r="BL10" s="323"/>
      <c r="BM10" s="168"/>
      <c r="BN10" s="167"/>
      <c r="BO10" s="167"/>
      <c r="BP10" s="195"/>
      <c r="BQ10" s="438"/>
      <c r="BR10" s="435"/>
      <c r="BS10" s="436"/>
      <c r="BT10" s="436"/>
      <c r="BU10" s="437" t="s">
        <v>213</v>
      </c>
    </row>
    <row r="11" spans="1:264" s="42" customFormat="1" ht="24.95" customHeight="1" x14ac:dyDescent="0.25">
      <c r="A11" s="226" t="s">
        <v>48</v>
      </c>
      <c r="B11" s="227">
        <v>3</v>
      </c>
      <c r="C11" s="167">
        <v>11.5</v>
      </c>
      <c r="D11" s="167"/>
      <c r="E11" s="164">
        <v>7.12</v>
      </c>
      <c r="F11" s="164">
        <v>7.02</v>
      </c>
      <c r="G11" s="290">
        <v>1213</v>
      </c>
      <c r="H11" s="290">
        <v>1608</v>
      </c>
      <c r="I11" s="290">
        <v>241.99999999999997</v>
      </c>
      <c r="J11" s="290">
        <v>20</v>
      </c>
      <c r="K11" s="427">
        <v>91.735537190082638</v>
      </c>
      <c r="L11" s="290">
        <v>343.5</v>
      </c>
      <c r="M11" s="290">
        <v>44.03</v>
      </c>
      <c r="N11" s="427">
        <v>87.18195050946143</v>
      </c>
      <c r="O11" s="290">
        <v>687</v>
      </c>
      <c r="P11" s="290">
        <v>119</v>
      </c>
      <c r="Q11" s="427">
        <v>82.678311499272198</v>
      </c>
      <c r="R11" s="290"/>
      <c r="S11" s="290"/>
      <c r="T11" s="162"/>
      <c r="U11" s="162"/>
      <c r="V11" s="162"/>
      <c r="W11" s="162"/>
      <c r="X11" s="162"/>
      <c r="Y11" s="162"/>
      <c r="Z11" s="314"/>
      <c r="AA11" s="314"/>
      <c r="AB11" s="313"/>
      <c r="AC11" s="162"/>
      <c r="AD11" s="162"/>
      <c r="AE11" s="183" t="s">
        <v>213</v>
      </c>
      <c r="AF11" s="161"/>
      <c r="AG11" s="161"/>
      <c r="AH11" s="127" t="s">
        <v>214</v>
      </c>
      <c r="AI11" s="161" t="s">
        <v>215</v>
      </c>
      <c r="AJ11" s="161" t="s">
        <v>216</v>
      </c>
      <c r="AK11" s="161" t="s">
        <v>216</v>
      </c>
      <c r="AL11" s="318"/>
      <c r="AM11" s="240"/>
      <c r="AN11" s="240"/>
      <c r="AO11" s="167"/>
      <c r="AP11" s="321"/>
      <c r="AQ11" s="462">
        <v>265.99999999999983</v>
      </c>
      <c r="AR11" s="462">
        <v>345</v>
      </c>
      <c r="AS11" s="323">
        <v>2.6599999999999981E-2</v>
      </c>
      <c r="AT11" s="169"/>
      <c r="AU11" s="170"/>
      <c r="AV11" s="167"/>
      <c r="AW11" s="463"/>
      <c r="AX11" s="463"/>
      <c r="AY11" s="463"/>
      <c r="AZ11" s="463"/>
      <c r="BA11" s="463"/>
      <c r="BB11" s="463"/>
      <c r="BC11" s="326"/>
      <c r="BD11" s="326"/>
      <c r="BE11" s="326"/>
      <c r="BF11" s="326"/>
      <c r="BG11" s="167"/>
      <c r="BH11" s="240"/>
      <c r="BI11" s="240"/>
      <c r="BJ11" s="240"/>
      <c r="BK11" s="240"/>
      <c r="BL11" s="323"/>
      <c r="BM11" s="168"/>
      <c r="BN11" s="167"/>
      <c r="BO11" s="167"/>
      <c r="BP11" s="195"/>
      <c r="BQ11" s="438"/>
      <c r="BR11" s="435"/>
      <c r="BS11" s="436"/>
      <c r="BT11" s="436" t="s">
        <v>213</v>
      </c>
      <c r="BU11" s="437" t="s">
        <v>213</v>
      </c>
    </row>
    <row r="12" spans="1:264" s="42" customFormat="1" ht="24.95" customHeight="1" x14ac:dyDescent="0.25">
      <c r="A12" s="226" t="s">
        <v>49</v>
      </c>
      <c r="B12" s="227">
        <v>4</v>
      </c>
      <c r="C12" s="167">
        <v>11</v>
      </c>
      <c r="D12" s="167"/>
      <c r="E12" s="164"/>
      <c r="F12" s="164"/>
      <c r="G12" s="290"/>
      <c r="H12" s="290"/>
      <c r="I12" s="466" t="s">
        <v>213</v>
      </c>
      <c r="J12" s="466" t="s">
        <v>213</v>
      </c>
      <c r="K12" s="427" t="s">
        <v>213</v>
      </c>
      <c r="L12" s="290"/>
      <c r="M12" s="290"/>
      <c r="N12" s="427"/>
      <c r="O12" s="290"/>
      <c r="P12" s="290"/>
      <c r="Q12" s="427"/>
      <c r="R12" s="290"/>
      <c r="S12" s="290"/>
      <c r="T12" s="162"/>
      <c r="U12" s="162"/>
      <c r="V12" s="162"/>
      <c r="W12" s="162"/>
      <c r="X12" s="162"/>
      <c r="Y12" s="162"/>
      <c r="Z12" s="314"/>
      <c r="AA12" s="314"/>
      <c r="AB12" s="313"/>
      <c r="AC12" s="162"/>
      <c r="AD12" s="162"/>
      <c r="AE12" s="183" t="s">
        <v>213</v>
      </c>
      <c r="AF12" s="161"/>
      <c r="AG12" s="161"/>
      <c r="AH12" s="127"/>
      <c r="AI12" s="161"/>
      <c r="AJ12" s="161"/>
      <c r="AK12" s="161"/>
      <c r="AL12" s="318"/>
      <c r="AM12" s="240"/>
      <c r="AN12" s="240"/>
      <c r="AO12" s="167"/>
      <c r="AP12" s="321"/>
      <c r="AQ12" s="462" t="s">
        <v>213</v>
      </c>
      <c r="AR12" s="462" t="s">
        <v>213</v>
      </c>
      <c r="AS12" s="323" t="s">
        <v>213</v>
      </c>
      <c r="AT12" s="169"/>
      <c r="AU12" s="170"/>
      <c r="AV12" s="167"/>
      <c r="AW12" s="463"/>
      <c r="AX12" s="463"/>
      <c r="AY12" s="463"/>
      <c r="AZ12" s="463"/>
      <c r="BA12" s="463"/>
      <c r="BB12" s="463"/>
      <c r="BC12" s="326"/>
      <c r="BD12" s="326"/>
      <c r="BE12" s="326"/>
      <c r="BF12" s="326"/>
      <c r="BG12" s="167"/>
      <c r="BH12" s="240"/>
      <c r="BI12" s="240"/>
      <c r="BJ12" s="240"/>
      <c r="BK12" s="240"/>
      <c r="BL12" s="323"/>
      <c r="BM12" s="168"/>
      <c r="BN12" s="167"/>
      <c r="BO12" s="167"/>
      <c r="BP12" s="195"/>
      <c r="BQ12" s="438"/>
      <c r="BR12" s="435"/>
      <c r="BS12" s="436"/>
      <c r="BT12" s="436" t="s">
        <v>213</v>
      </c>
      <c r="BU12" s="437" t="s">
        <v>213</v>
      </c>
    </row>
    <row r="13" spans="1:264" s="42" customFormat="1" ht="24.95" customHeight="1" x14ac:dyDescent="0.25">
      <c r="A13" s="226" t="s">
        <v>50</v>
      </c>
      <c r="B13" s="227">
        <v>5</v>
      </c>
      <c r="C13" s="167">
        <v>10</v>
      </c>
      <c r="D13" s="167"/>
      <c r="E13" s="164">
        <v>7.02</v>
      </c>
      <c r="F13" s="164">
        <v>7.25</v>
      </c>
      <c r="G13" s="290">
        <v>1398</v>
      </c>
      <c r="H13" s="290">
        <v>1604</v>
      </c>
      <c r="I13" s="290">
        <v>310</v>
      </c>
      <c r="J13" s="466">
        <v>19</v>
      </c>
      <c r="K13" s="427">
        <v>93.870967741935488</v>
      </c>
      <c r="L13" s="290">
        <v>397.4358974358974</v>
      </c>
      <c r="M13" s="290">
        <v>37.369999999999997</v>
      </c>
      <c r="N13" s="427">
        <v>90.597225806451618</v>
      </c>
      <c r="O13" s="290">
        <v>794.8717948717948</v>
      </c>
      <c r="P13" s="290">
        <v>101</v>
      </c>
      <c r="Q13" s="427">
        <v>87.293548387096777</v>
      </c>
      <c r="R13" s="290"/>
      <c r="S13" s="290"/>
      <c r="T13" s="162"/>
      <c r="U13" s="162"/>
      <c r="V13" s="162"/>
      <c r="W13" s="162"/>
      <c r="X13" s="162"/>
      <c r="Y13" s="162"/>
      <c r="Z13" s="314"/>
      <c r="AA13" s="314"/>
      <c r="AB13" s="313"/>
      <c r="AC13" s="162"/>
      <c r="AD13" s="162"/>
      <c r="AE13" s="183" t="s">
        <v>213</v>
      </c>
      <c r="AF13" s="161"/>
      <c r="AG13" s="161"/>
      <c r="AH13" s="127" t="s">
        <v>214</v>
      </c>
      <c r="AI13" s="161" t="s">
        <v>215</v>
      </c>
      <c r="AJ13" s="161" t="s">
        <v>216</v>
      </c>
      <c r="AK13" s="161" t="s">
        <v>216</v>
      </c>
      <c r="AL13" s="318"/>
      <c r="AM13" s="240"/>
      <c r="AN13" s="240"/>
      <c r="AO13" s="167"/>
      <c r="AP13" s="321"/>
      <c r="AQ13" s="462">
        <v>214</v>
      </c>
      <c r="AR13" s="462">
        <v>206.00000000000009</v>
      </c>
      <c r="AS13" s="323">
        <v>2.1399999999999999E-2</v>
      </c>
      <c r="AT13" s="169"/>
      <c r="AU13" s="170"/>
      <c r="AV13" s="167"/>
      <c r="AW13" s="463"/>
      <c r="AX13" s="463"/>
      <c r="AY13" s="463"/>
      <c r="AZ13" s="463"/>
      <c r="BA13" s="463"/>
      <c r="BB13" s="463"/>
      <c r="BC13" s="326"/>
      <c r="BD13" s="326"/>
      <c r="BE13" s="326"/>
      <c r="BF13" s="326"/>
      <c r="BG13" s="167"/>
      <c r="BH13" s="240"/>
      <c r="BI13" s="240"/>
      <c r="BJ13" s="240"/>
      <c r="BK13" s="240"/>
      <c r="BL13" s="323"/>
      <c r="BM13" s="168"/>
      <c r="BN13" s="167"/>
      <c r="BO13" s="167"/>
      <c r="BP13" s="195"/>
      <c r="BQ13" s="438"/>
      <c r="BR13" s="435"/>
      <c r="BS13" s="436"/>
      <c r="BT13" s="436" t="s">
        <v>213</v>
      </c>
      <c r="BU13" s="437" t="s">
        <v>213</v>
      </c>
    </row>
    <row r="14" spans="1:264" s="42" customFormat="1" ht="24.95" customHeight="1" x14ac:dyDescent="0.25">
      <c r="A14" s="226" t="s">
        <v>51</v>
      </c>
      <c r="B14" s="227">
        <v>6</v>
      </c>
      <c r="C14" s="167">
        <v>13</v>
      </c>
      <c r="D14" s="167"/>
      <c r="E14" s="164"/>
      <c r="F14" s="164"/>
      <c r="G14" s="290"/>
      <c r="H14" s="290"/>
      <c r="I14" s="290" t="s">
        <v>213</v>
      </c>
      <c r="J14" s="466" t="s">
        <v>213</v>
      </c>
      <c r="K14" s="427" t="s">
        <v>213</v>
      </c>
      <c r="L14" s="290"/>
      <c r="M14" s="290"/>
      <c r="N14" s="427"/>
      <c r="O14" s="290"/>
      <c r="P14" s="290"/>
      <c r="Q14" s="427"/>
      <c r="R14" s="290"/>
      <c r="S14" s="290"/>
      <c r="T14" s="162"/>
      <c r="U14" s="162"/>
      <c r="V14" s="162"/>
      <c r="W14" s="162"/>
      <c r="X14" s="162"/>
      <c r="Y14" s="162"/>
      <c r="Z14" s="314"/>
      <c r="AA14" s="314"/>
      <c r="AB14" s="313"/>
      <c r="AC14" s="162"/>
      <c r="AD14" s="162"/>
      <c r="AE14" s="183" t="s">
        <v>213</v>
      </c>
      <c r="AF14" s="161"/>
      <c r="AG14" s="161"/>
      <c r="AH14" s="127"/>
      <c r="AI14" s="161"/>
      <c r="AJ14" s="161"/>
      <c r="AK14" s="161"/>
      <c r="AL14" s="318"/>
      <c r="AM14" s="240"/>
      <c r="AN14" s="240"/>
      <c r="AO14" s="167"/>
      <c r="AP14" s="321"/>
      <c r="AQ14" s="462" t="s">
        <v>213</v>
      </c>
      <c r="AR14" s="462" t="s">
        <v>213</v>
      </c>
      <c r="AS14" s="323" t="s">
        <v>213</v>
      </c>
      <c r="AT14" s="169"/>
      <c r="AU14" s="170"/>
      <c r="AV14" s="167"/>
      <c r="AW14" s="463"/>
      <c r="AX14" s="463"/>
      <c r="AY14" s="529"/>
      <c r="AZ14" s="463"/>
      <c r="BA14" s="463"/>
      <c r="BB14" s="463"/>
      <c r="BC14" s="326"/>
      <c r="BD14" s="326"/>
      <c r="BE14" s="326"/>
      <c r="BF14" s="326"/>
      <c r="BG14" s="167"/>
      <c r="BH14" s="240"/>
      <c r="BI14" s="240"/>
      <c r="BJ14" s="240"/>
      <c r="BK14" s="240"/>
      <c r="BL14" s="323"/>
      <c r="BM14" s="168"/>
      <c r="BN14" s="167"/>
      <c r="BO14" s="167"/>
      <c r="BP14" s="195"/>
      <c r="BQ14" s="438"/>
      <c r="BR14" s="435"/>
      <c r="BS14" s="436"/>
      <c r="BT14" s="436" t="s">
        <v>213</v>
      </c>
      <c r="BU14" s="437" t="s">
        <v>213</v>
      </c>
    </row>
    <row r="15" spans="1:264" s="42" customFormat="1" ht="24.95" customHeight="1" x14ac:dyDescent="0.25">
      <c r="A15" s="226" t="s">
        <v>52</v>
      </c>
      <c r="B15" s="227">
        <v>7</v>
      </c>
      <c r="C15" s="167">
        <v>20</v>
      </c>
      <c r="D15" s="167"/>
      <c r="E15" s="164"/>
      <c r="F15" s="164"/>
      <c r="G15" s="290"/>
      <c r="H15" s="290"/>
      <c r="I15" s="466" t="s">
        <v>213</v>
      </c>
      <c r="J15" s="466" t="s">
        <v>213</v>
      </c>
      <c r="K15" s="427" t="s">
        <v>213</v>
      </c>
      <c r="L15" s="290"/>
      <c r="M15" s="290"/>
      <c r="N15" s="427"/>
      <c r="O15" s="290"/>
      <c r="P15" s="290"/>
      <c r="Q15" s="427"/>
      <c r="R15" s="290"/>
      <c r="S15" s="290"/>
      <c r="T15" s="162"/>
      <c r="U15" s="162"/>
      <c r="V15" s="162"/>
      <c r="W15" s="162"/>
      <c r="X15" s="162"/>
      <c r="Y15" s="162"/>
      <c r="Z15" s="314"/>
      <c r="AA15" s="314"/>
      <c r="AB15" s="313"/>
      <c r="AC15" s="162"/>
      <c r="AD15" s="162"/>
      <c r="AE15" s="183" t="s">
        <v>213</v>
      </c>
      <c r="AF15" s="161"/>
      <c r="AG15" s="161"/>
      <c r="AH15" s="127"/>
      <c r="AI15" s="161"/>
      <c r="AJ15" s="161"/>
      <c r="AK15" s="161"/>
      <c r="AL15" s="318"/>
      <c r="AM15" s="240"/>
      <c r="AN15" s="240"/>
      <c r="AO15" s="167"/>
      <c r="AP15" s="321"/>
      <c r="AQ15" s="462" t="s">
        <v>213</v>
      </c>
      <c r="AR15" s="462" t="s">
        <v>213</v>
      </c>
      <c r="AS15" s="323" t="s">
        <v>213</v>
      </c>
      <c r="AT15" s="169"/>
      <c r="AU15" s="170"/>
      <c r="AV15" s="167"/>
      <c r="AW15" s="462"/>
      <c r="AX15" s="463"/>
      <c r="AY15" s="463"/>
      <c r="AZ15" s="463"/>
      <c r="BA15" s="463"/>
      <c r="BB15" s="463"/>
      <c r="BC15" s="326"/>
      <c r="BD15" s="326"/>
      <c r="BE15" s="326"/>
      <c r="BF15" s="326"/>
      <c r="BG15" s="167"/>
      <c r="BH15" s="240"/>
      <c r="BI15" s="240"/>
      <c r="BJ15" s="240"/>
      <c r="BK15" s="240"/>
      <c r="BL15" s="323"/>
      <c r="BM15" s="168"/>
      <c r="BN15" s="167"/>
      <c r="BO15" s="167"/>
      <c r="BP15" s="195"/>
      <c r="BQ15" s="438"/>
      <c r="BR15" s="435"/>
      <c r="BS15" s="436"/>
      <c r="BT15" s="436" t="s">
        <v>213</v>
      </c>
      <c r="BU15" s="437" t="s">
        <v>213</v>
      </c>
    </row>
    <row r="16" spans="1:264" s="42" customFormat="1" ht="24.95" customHeight="1" x14ac:dyDescent="0.25">
      <c r="A16" s="226" t="s">
        <v>53</v>
      </c>
      <c r="B16" s="227">
        <v>8</v>
      </c>
      <c r="C16" s="167">
        <v>15</v>
      </c>
      <c r="D16" s="167"/>
      <c r="E16" s="164"/>
      <c r="F16" s="164"/>
      <c r="G16" s="290"/>
      <c r="H16" s="290"/>
      <c r="I16" s="466" t="s">
        <v>213</v>
      </c>
      <c r="J16" s="466" t="s">
        <v>213</v>
      </c>
      <c r="K16" s="427" t="s">
        <v>213</v>
      </c>
      <c r="L16" s="290"/>
      <c r="M16" s="290"/>
      <c r="N16" s="427"/>
      <c r="O16" s="290"/>
      <c r="P16" s="290"/>
      <c r="Q16" s="427"/>
      <c r="R16" s="290"/>
      <c r="S16" s="290"/>
      <c r="T16" s="162"/>
      <c r="U16" s="162"/>
      <c r="V16" s="162"/>
      <c r="W16" s="162"/>
      <c r="X16" s="162"/>
      <c r="Y16" s="162"/>
      <c r="Z16" s="314"/>
      <c r="AA16" s="314"/>
      <c r="AB16" s="313"/>
      <c r="AC16" s="162"/>
      <c r="AD16" s="162"/>
      <c r="AE16" s="183"/>
      <c r="AF16" s="161"/>
      <c r="AG16" s="161"/>
      <c r="AH16" s="127"/>
      <c r="AI16" s="161"/>
      <c r="AJ16" s="161"/>
      <c r="AK16" s="161"/>
      <c r="AL16" s="318"/>
      <c r="AM16" s="240"/>
      <c r="AN16" s="240"/>
      <c r="AO16" s="167"/>
      <c r="AP16" s="321"/>
      <c r="AQ16" s="462" t="s">
        <v>213</v>
      </c>
      <c r="AR16" s="462" t="s">
        <v>213</v>
      </c>
      <c r="AS16" s="323" t="s">
        <v>213</v>
      </c>
      <c r="AT16" s="169"/>
      <c r="AU16" s="170"/>
      <c r="AV16" s="167"/>
      <c r="AW16" s="462"/>
      <c r="AX16" s="463"/>
      <c r="AY16" s="463"/>
      <c r="AZ16" s="463"/>
      <c r="BA16" s="463"/>
      <c r="BB16" s="463"/>
      <c r="BC16" s="326"/>
      <c r="BD16" s="326"/>
      <c r="BE16" s="326"/>
      <c r="BF16" s="326"/>
      <c r="BG16" s="167"/>
      <c r="BH16" s="240"/>
      <c r="BI16" s="240"/>
      <c r="BJ16" s="240"/>
      <c r="BK16" s="240"/>
      <c r="BL16" s="323"/>
      <c r="BM16" s="168"/>
      <c r="BN16" s="167"/>
      <c r="BO16" s="167"/>
      <c r="BP16" s="195"/>
      <c r="BQ16" s="438"/>
      <c r="BR16" s="435"/>
      <c r="BS16" s="436"/>
      <c r="BT16" s="436" t="s">
        <v>213</v>
      </c>
      <c r="BU16" s="437" t="s">
        <v>213</v>
      </c>
    </row>
    <row r="17" spans="1:73" s="42" customFormat="1" ht="24.95" customHeight="1" x14ac:dyDescent="0.25">
      <c r="A17" s="226" t="s">
        <v>47</v>
      </c>
      <c r="B17" s="227">
        <v>9</v>
      </c>
      <c r="C17" s="167">
        <v>12</v>
      </c>
      <c r="D17" s="167"/>
      <c r="E17" s="164">
        <v>7.53</v>
      </c>
      <c r="F17" s="164">
        <v>7.74</v>
      </c>
      <c r="G17" s="290">
        <v>1590</v>
      </c>
      <c r="H17" s="290">
        <v>1537</v>
      </c>
      <c r="I17" s="290">
        <v>254.00000000000006</v>
      </c>
      <c r="J17" s="290">
        <v>18</v>
      </c>
      <c r="K17" s="427">
        <v>92.913385826771659</v>
      </c>
      <c r="L17" s="290">
        <v>618</v>
      </c>
      <c r="M17" s="290">
        <v>34.78</v>
      </c>
      <c r="N17" s="427">
        <v>94.372168284789637</v>
      </c>
      <c r="O17" s="290">
        <v>1236</v>
      </c>
      <c r="P17" s="290">
        <v>94</v>
      </c>
      <c r="Q17" s="427">
        <v>92.394822006472495</v>
      </c>
      <c r="R17" s="290"/>
      <c r="S17" s="290"/>
      <c r="T17" s="162"/>
      <c r="U17" s="162"/>
      <c r="V17" s="162"/>
      <c r="W17" s="162"/>
      <c r="X17" s="162"/>
      <c r="Y17" s="162"/>
      <c r="Z17" s="314"/>
      <c r="AA17" s="314"/>
      <c r="AB17" s="313"/>
      <c r="AC17" s="162">
        <v>13.1</v>
      </c>
      <c r="AD17" s="162">
        <v>12.7</v>
      </c>
      <c r="AE17" s="183">
        <v>3.0534351145038272</v>
      </c>
      <c r="AF17" s="161"/>
      <c r="AG17" s="161"/>
      <c r="AH17" s="127" t="s">
        <v>214</v>
      </c>
      <c r="AI17" s="161" t="s">
        <v>215</v>
      </c>
      <c r="AJ17" s="161" t="s">
        <v>216</v>
      </c>
      <c r="AK17" s="161" t="s">
        <v>216</v>
      </c>
      <c r="AL17" s="318"/>
      <c r="AM17" s="240"/>
      <c r="AN17" s="240"/>
      <c r="AO17" s="167"/>
      <c r="AP17" s="321"/>
      <c r="AQ17" s="462">
        <v>277.99999999999989</v>
      </c>
      <c r="AR17" s="462">
        <v>335</v>
      </c>
      <c r="AS17" s="323">
        <v>2.7799999999999988E-2</v>
      </c>
      <c r="AT17" s="169"/>
      <c r="AU17" s="170"/>
      <c r="AV17" s="167"/>
      <c r="AW17" s="462"/>
      <c r="AX17" s="462">
        <v>1000</v>
      </c>
      <c r="AY17" s="463"/>
      <c r="AZ17" s="463"/>
      <c r="BA17" s="463"/>
      <c r="BB17" s="463"/>
      <c r="BC17" s="326"/>
      <c r="BD17" s="326"/>
      <c r="BE17" s="326"/>
      <c r="BF17" s="326"/>
      <c r="BG17" s="167"/>
      <c r="BH17" s="240"/>
      <c r="BI17" s="240"/>
      <c r="BJ17" s="240"/>
      <c r="BK17" s="240"/>
      <c r="BL17" s="323"/>
      <c r="BM17" s="168"/>
      <c r="BN17" s="167"/>
      <c r="BO17" s="167"/>
      <c r="BP17" s="195"/>
      <c r="BQ17" s="438"/>
      <c r="BR17" s="435"/>
      <c r="BS17" s="436"/>
      <c r="BT17" s="436" t="s">
        <v>213</v>
      </c>
      <c r="BU17" s="437" t="s">
        <v>213</v>
      </c>
    </row>
    <row r="18" spans="1:73" s="42" customFormat="1" ht="24.95" customHeight="1" x14ac:dyDescent="0.25">
      <c r="A18" s="226" t="s">
        <v>48</v>
      </c>
      <c r="B18" s="227">
        <v>10</v>
      </c>
      <c r="C18" s="167">
        <v>15</v>
      </c>
      <c r="D18" s="167"/>
      <c r="E18" s="164"/>
      <c r="F18" s="164"/>
      <c r="G18" s="290"/>
      <c r="H18" s="290"/>
      <c r="I18" s="290" t="s">
        <v>213</v>
      </c>
      <c r="J18" s="290" t="s">
        <v>213</v>
      </c>
      <c r="K18" s="427" t="s">
        <v>213</v>
      </c>
      <c r="L18" s="290"/>
      <c r="M18" s="290"/>
      <c r="N18" s="427"/>
      <c r="O18" s="290"/>
      <c r="P18" s="290"/>
      <c r="Q18" s="427" t="s">
        <v>213</v>
      </c>
      <c r="R18" s="290"/>
      <c r="S18" s="290"/>
      <c r="T18" s="162"/>
      <c r="U18" s="162"/>
      <c r="V18" s="162"/>
      <c r="W18" s="162"/>
      <c r="X18" s="162"/>
      <c r="Y18" s="162"/>
      <c r="Z18" s="314"/>
      <c r="AA18" s="314"/>
      <c r="AB18" s="313"/>
      <c r="AC18" s="162"/>
      <c r="AD18" s="162"/>
      <c r="AE18" s="183" t="s">
        <v>213</v>
      </c>
      <c r="AF18" s="161"/>
      <c r="AG18" s="161"/>
      <c r="AH18" s="127"/>
      <c r="AI18" s="161"/>
      <c r="AJ18" s="161"/>
      <c r="AK18" s="161"/>
      <c r="AL18" s="318"/>
      <c r="AM18" s="240"/>
      <c r="AN18" s="240"/>
      <c r="AO18" s="167"/>
      <c r="AP18" s="321"/>
      <c r="AQ18" s="462" t="s">
        <v>213</v>
      </c>
      <c r="AR18" s="462" t="s">
        <v>213</v>
      </c>
      <c r="AS18" s="323" t="s">
        <v>213</v>
      </c>
      <c r="AT18" s="169"/>
      <c r="AU18" s="170"/>
      <c r="AV18" s="167"/>
      <c r="AW18" s="462"/>
      <c r="AX18" s="463"/>
      <c r="AY18" s="463"/>
      <c r="AZ18" s="463"/>
      <c r="BA18" s="463"/>
      <c r="BB18" s="463"/>
      <c r="BC18" s="326"/>
      <c r="BD18" s="326"/>
      <c r="BE18" s="326"/>
      <c r="BF18" s="326"/>
      <c r="BG18" s="167"/>
      <c r="BH18" s="240"/>
      <c r="BI18" s="240"/>
      <c r="BJ18" s="240"/>
      <c r="BK18" s="240"/>
      <c r="BL18" s="323"/>
      <c r="BM18" s="168"/>
      <c r="BN18" s="167"/>
      <c r="BO18" s="167"/>
      <c r="BP18" s="195"/>
      <c r="BQ18" s="438"/>
      <c r="BR18" s="435"/>
      <c r="BS18" s="436"/>
      <c r="BT18" s="436" t="s">
        <v>213</v>
      </c>
      <c r="BU18" s="437" t="s">
        <v>213</v>
      </c>
    </row>
    <row r="19" spans="1:73" s="42" customFormat="1" ht="24.95" customHeight="1" x14ac:dyDescent="0.25">
      <c r="A19" s="226" t="s">
        <v>49</v>
      </c>
      <c r="B19" s="227">
        <v>11</v>
      </c>
      <c r="C19" s="167">
        <v>15</v>
      </c>
      <c r="D19" s="167"/>
      <c r="E19" s="164"/>
      <c r="F19" s="164"/>
      <c r="G19" s="290"/>
      <c r="H19" s="290"/>
      <c r="I19" s="290" t="s">
        <v>213</v>
      </c>
      <c r="J19" s="290" t="s">
        <v>213</v>
      </c>
      <c r="K19" s="427" t="s">
        <v>213</v>
      </c>
      <c r="L19" s="290"/>
      <c r="M19" s="290"/>
      <c r="N19" s="427"/>
      <c r="O19" s="290"/>
      <c r="P19" s="290"/>
      <c r="Q19" s="427" t="s">
        <v>213</v>
      </c>
      <c r="R19" s="290"/>
      <c r="S19" s="290"/>
      <c r="T19" s="162"/>
      <c r="U19" s="162"/>
      <c r="V19" s="162"/>
      <c r="W19" s="162"/>
      <c r="X19" s="162"/>
      <c r="Y19" s="162"/>
      <c r="Z19" s="314"/>
      <c r="AA19" s="314"/>
      <c r="AB19" s="313"/>
      <c r="AC19" s="162"/>
      <c r="AD19" s="162"/>
      <c r="AE19" s="183" t="s">
        <v>213</v>
      </c>
      <c r="AF19" s="161"/>
      <c r="AG19" s="161"/>
      <c r="AH19" s="127"/>
      <c r="AI19" s="161"/>
      <c r="AJ19" s="161"/>
      <c r="AK19" s="161"/>
      <c r="AL19" s="318"/>
      <c r="AM19" s="240"/>
      <c r="AN19" s="240"/>
      <c r="AO19" s="167"/>
      <c r="AP19" s="321"/>
      <c r="AQ19" s="462" t="s">
        <v>213</v>
      </c>
      <c r="AR19" s="462" t="s">
        <v>213</v>
      </c>
      <c r="AS19" s="323" t="s">
        <v>213</v>
      </c>
      <c r="AT19" s="169"/>
      <c r="AU19" s="170"/>
      <c r="AV19" s="167"/>
      <c r="AW19" s="462"/>
      <c r="AX19" s="463"/>
      <c r="AY19" s="463"/>
      <c r="AZ19" s="463"/>
      <c r="BA19" s="463"/>
      <c r="BB19" s="463"/>
      <c r="BC19" s="326"/>
      <c r="BD19" s="326"/>
      <c r="BE19" s="326"/>
      <c r="BF19" s="326"/>
      <c r="BG19" s="167"/>
      <c r="BH19" s="240"/>
      <c r="BI19" s="240"/>
      <c r="BJ19" s="240"/>
      <c r="BK19" s="240"/>
      <c r="BL19" s="323"/>
      <c r="BM19" s="168"/>
      <c r="BN19" s="167"/>
      <c r="BO19" s="167"/>
      <c r="BP19" s="195"/>
      <c r="BQ19" s="438"/>
      <c r="BR19" s="435"/>
      <c r="BS19" s="436"/>
      <c r="BT19" s="436" t="s">
        <v>213</v>
      </c>
      <c r="BU19" s="437" t="s">
        <v>213</v>
      </c>
    </row>
    <row r="20" spans="1:73" s="42" customFormat="1" ht="24.95" customHeight="1" x14ac:dyDescent="0.25">
      <c r="A20" s="226" t="s">
        <v>50</v>
      </c>
      <c r="B20" s="227">
        <v>12</v>
      </c>
      <c r="C20" s="167">
        <v>16</v>
      </c>
      <c r="D20" s="167"/>
      <c r="E20" s="164">
        <v>7.35</v>
      </c>
      <c r="F20" s="164">
        <v>7.34</v>
      </c>
      <c r="G20" s="290">
        <v>1318</v>
      </c>
      <c r="H20" s="290">
        <v>1394</v>
      </c>
      <c r="I20" s="290">
        <v>143.99999999999997</v>
      </c>
      <c r="J20" s="290">
        <v>24</v>
      </c>
      <c r="K20" s="427">
        <v>83.333333333333329</v>
      </c>
      <c r="L20" s="290">
        <v>184.61538461538458</v>
      </c>
      <c r="M20" s="290">
        <v>42.55</v>
      </c>
      <c r="N20" s="427">
        <v>76.952083333333334</v>
      </c>
      <c r="O20" s="290">
        <v>369.23076923076917</v>
      </c>
      <c r="P20" s="290">
        <v>115</v>
      </c>
      <c r="Q20" s="427">
        <v>68.854166666666657</v>
      </c>
      <c r="R20" s="290"/>
      <c r="S20" s="290"/>
      <c r="T20" s="162"/>
      <c r="U20" s="162"/>
      <c r="V20" s="162"/>
      <c r="W20" s="162"/>
      <c r="X20" s="162"/>
      <c r="Y20" s="162"/>
      <c r="Z20" s="314"/>
      <c r="AA20" s="314"/>
      <c r="AB20" s="313"/>
      <c r="AC20" s="162"/>
      <c r="AD20" s="162"/>
      <c r="AE20" s="183" t="s">
        <v>213</v>
      </c>
      <c r="AF20" s="161"/>
      <c r="AG20" s="161"/>
      <c r="AH20" s="127" t="s">
        <v>214</v>
      </c>
      <c r="AI20" s="161" t="s">
        <v>215</v>
      </c>
      <c r="AJ20" s="161" t="s">
        <v>216</v>
      </c>
      <c r="AK20" s="161" t="s">
        <v>216</v>
      </c>
      <c r="AL20" s="318"/>
      <c r="AM20" s="240"/>
      <c r="AN20" s="240"/>
      <c r="AO20" s="167"/>
      <c r="AP20" s="321"/>
      <c r="AQ20" s="462">
        <v>133.99999999999994</v>
      </c>
      <c r="AR20" s="462">
        <v>251.99999999999997</v>
      </c>
      <c r="AS20" s="323">
        <v>1.3399999999999994E-2</v>
      </c>
      <c r="AT20" s="169"/>
      <c r="AU20" s="170"/>
      <c r="AV20" s="167"/>
      <c r="AW20" s="462"/>
      <c r="AX20" s="463"/>
      <c r="AY20" s="463"/>
      <c r="AZ20" s="463"/>
      <c r="BA20" s="463"/>
      <c r="BB20" s="463"/>
      <c r="BC20" s="326"/>
      <c r="BD20" s="326"/>
      <c r="BE20" s="326"/>
      <c r="BF20" s="326"/>
      <c r="BG20" s="167"/>
      <c r="BH20" s="240"/>
      <c r="BI20" s="240"/>
      <c r="BJ20" s="240"/>
      <c r="BK20" s="240"/>
      <c r="BL20" s="323"/>
      <c r="BM20" s="168"/>
      <c r="BN20" s="167"/>
      <c r="BO20" s="167"/>
      <c r="BP20" s="195"/>
      <c r="BQ20" s="438"/>
      <c r="BR20" s="435"/>
      <c r="BS20" s="436"/>
      <c r="BT20" s="436" t="s">
        <v>213</v>
      </c>
      <c r="BU20" s="437" t="s">
        <v>213</v>
      </c>
    </row>
    <row r="21" spans="1:73" s="42" customFormat="1" ht="24.95" customHeight="1" x14ac:dyDescent="0.25">
      <c r="A21" s="226" t="s">
        <v>51</v>
      </c>
      <c r="B21" s="227">
        <v>13</v>
      </c>
      <c r="C21" s="167">
        <v>15</v>
      </c>
      <c r="D21" s="167"/>
      <c r="E21" s="164"/>
      <c r="F21" s="164"/>
      <c r="G21" s="290"/>
      <c r="H21" s="290"/>
      <c r="I21" s="290" t="s">
        <v>213</v>
      </c>
      <c r="J21" s="290" t="s">
        <v>213</v>
      </c>
      <c r="K21" s="427" t="s">
        <v>213</v>
      </c>
      <c r="L21" s="290"/>
      <c r="M21" s="290"/>
      <c r="N21" s="427"/>
      <c r="O21" s="290"/>
      <c r="P21" s="290"/>
      <c r="Q21" s="427"/>
      <c r="R21" s="290"/>
      <c r="S21" s="290"/>
      <c r="T21" s="162"/>
      <c r="U21" s="162"/>
      <c r="V21" s="162"/>
      <c r="W21" s="162"/>
      <c r="X21" s="162"/>
      <c r="Y21" s="162"/>
      <c r="Z21" s="314"/>
      <c r="AA21" s="314"/>
      <c r="AB21" s="313"/>
      <c r="AC21" s="162"/>
      <c r="AD21" s="162"/>
      <c r="AE21" s="183" t="s">
        <v>213</v>
      </c>
      <c r="AF21" s="161"/>
      <c r="AG21" s="161"/>
      <c r="AH21" s="127"/>
      <c r="AI21" s="161"/>
      <c r="AJ21" s="161"/>
      <c r="AK21" s="161"/>
      <c r="AL21" s="318"/>
      <c r="AM21" s="240"/>
      <c r="AN21" s="240"/>
      <c r="AO21" s="167"/>
      <c r="AP21" s="321"/>
      <c r="AQ21" s="462" t="s">
        <v>213</v>
      </c>
      <c r="AR21" s="462" t="s">
        <v>213</v>
      </c>
      <c r="AS21" s="323" t="s">
        <v>213</v>
      </c>
      <c r="AT21" s="169"/>
      <c r="AU21" s="170"/>
      <c r="AV21" s="167"/>
      <c r="AW21" s="462"/>
      <c r="AX21" s="463"/>
      <c r="AY21" s="463"/>
      <c r="AZ21" s="463"/>
      <c r="BA21" s="463"/>
      <c r="BB21" s="463"/>
      <c r="BC21" s="326"/>
      <c r="BD21" s="326"/>
      <c r="BE21" s="326"/>
      <c r="BF21" s="326"/>
      <c r="BG21" s="167"/>
      <c r="BH21" s="240"/>
      <c r="BI21" s="240"/>
      <c r="BJ21" s="240"/>
      <c r="BK21" s="240"/>
      <c r="BL21" s="323"/>
      <c r="BM21" s="168"/>
      <c r="BN21" s="167"/>
      <c r="BO21" s="167"/>
      <c r="BP21" s="195"/>
      <c r="BQ21" s="438"/>
      <c r="BR21" s="435"/>
      <c r="BS21" s="436"/>
      <c r="BT21" s="436" t="s">
        <v>213</v>
      </c>
      <c r="BU21" s="437" t="s">
        <v>213</v>
      </c>
    </row>
    <row r="22" spans="1:73" s="42" customFormat="1" ht="24.95" customHeight="1" x14ac:dyDescent="0.25">
      <c r="A22" s="226" t="s">
        <v>52</v>
      </c>
      <c r="B22" s="227">
        <v>14</v>
      </c>
      <c r="C22" s="167">
        <v>27</v>
      </c>
      <c r="D22" s="167"/>
      <c r="E22" s="164"/>
      <c r="F22" s="164"/>
      <c r="G22" s="290"/>
      <c r="H22" s="290"/>
      <c r="I22" s="290" t="s">
        <v>213</v>
      </c>
      <c r="J22" s="290" t="s">
        <v>213</v>
      </c>
      <c r="K22" s="427" t="s">
        <v>213</v>
      </c>
      <c r="L22" s="290"/>
      <c r="M22" s="290"/>
      <c r="N22" s="427"/>
      <c r="O22" s="290"/>
      <c r="P22" s="290"/>
      <c r="Q22" s="427"/>
      <c r="R22" s="290"/>
      <c r="S22" s="290"/>
      <c r="T22" s="162"/>
      <c r="U22" s="162"/>
      <c r="V22" s="162"/>
      <c r="W22" s="162"/>
      <c r="X22" s="162"/>
      <c r="Y22" s="162"/>
      <c r="Z22" s="314"/>
      <c r="AA22" s="314"/>
      <c r="AB22" s="313"/>
      <c r="AC22" s="162"/>
      <c r="AD22" s="162"/>
      <c r="AE22" s="183" t="s">
        <v>213</v>
      </c>
      <c r="AF22" s="161"/>
      <c r="AG22" s="161"/>
      <c r="AH22" s="127"/>
      <c r="AI22" s="161"/>
      <c r="AJ22" s="161"/>
      <c r="AK22" s="161"/>
      <c r="AL22" s="318"/>
      <c r="AM22" s="240"/>
      <c r="AN22" s="240"/>
      <c r="AO22" s="167"/>
      <c r="AP22" s="321"/>
      <c r="AQ22" s="462" t="s">
        <v>213</v>
      </c>
      <c r="AR22" s="462" t="s">
        <v>213</v>
      </c>
      <c r="AS22" s="323" t="s">
        <v>213</v>
      </c>
      <c r="AT22" s="169"/>
      <c r="AU22" s="170"/>
      <c r="AV22" s="167"/>
      <c r="AW22" s="462"/>
      <c r="AX22" s="463"/>
      <c r="AY22" s="463"/>
      <c r="AZ22" s="463"/>
      <c r="BA22" s="463"/>
      <c r="BB22" s="436"/>
      <c r="BC22" s="326"/>
      <c r="BD22" s="326"/>
      <c r="BE22" s="326"/>
      <c r="BF22" s="326"/>
      <c r="BG22" s="167"/>
      <c r="BH22" s="240"/>
      <c r="BI22" s="240"/>
      <c r="BJ22" s="240"/>
      <c r="BK22" s="240"/>
      <c r="BL22" s="323"/>
      <c r="BM22" s="168"/>
      <c r="BN22" s="167"/>
      <c r="BO22" s="167"/>
      <c r="BP22" s="195"/>
      <c r="BQ22" s="438"/>
      <c r="BR22" s="435"/>
      <c r="BS22" s="436"/>
      <c r="BT22" s="436" t="s">
        <v>213</v>
      </c>
      <c r="BU22" s="437" t="s">
        <v>213</v>
      </c>
    </row>
    <row r="23" spans="1:73" s="42" customFormat="1" ht="24.95" customHeight="1" x14ac:dyDescent="0.25">
      <c r="A23" s="226" t="s">
        <v>53</v>
      </c>
      <c r="B23" s="227">
        <v>15</v>
      </c>
      <c r="C23" s="167">
        <v>16</v>
      </c>
      <c r="D23" s="167"/>
      <c r="E23" s="164"/>
      <c r="F23" s="164"/>
      <c r="G23" s="290"/>
      <c r="H23" s="290"/>
      <c r="I23" s="290" t="s">
        <v>213</v>
      </c>
      <c r="J23" s="290" t="s">
        <v>213</v>
      </c>
      <c r="K23" s="427" t="s">
        <v>213</v>
      </c>
      <c r="L23" s="290"/>
      <c r="M23" s="290"/>
      <c r="N23" s="427"/>
      <c r="O23" s="290"/>
      <c r="P23" s="290"/>
      <c r="Q23" s="427"/>
      <c r="R23" s="290"/>
      <c r="S23" s="290"/>
      <c r="T23" s="162"/>
      <c r="U23" s="162"/>
      <c r="V23" s="162"/>
      <c r="W23" s="162"/>
      <c r="X23" s="162"/>
      <c r="Y23" s="162"/>
      <c r="Z23" s="314"/>
      <c r="AA23" s="314"/>
      <c r="AB23" s="313"/>
      <c r="AC23" s="162"/>
      <c r="AD23" s="162"/>
      <c r="AE23" s="183" t="s">
        <v>213</v>
      </c>
      <c r="AF23" s="161"/>
      <c r="AG23" s="161"/>
      <c r="AH23" s="127"/>
      <c r="AI23" s="161"/>
      <c r="AJ23" s="161"/>
      <c r="AK23" s="161"/>
      <c r="AL23" s="318"/>
      <c r="AM23" s="240"/>
      <c r="AN23" s="240"/>
      <c r="AO23" s="167"/>
      <c r="AP23" s="321"/>
      <c r="AQ23" s="462" t="s">
        <v>213</v>
      </c>
      <c r="AR23" s="462" t="s">
        <v>213</v>
      </c>
      <c r="AS23" s="323" t="s">
        <v>213</v>
      </c>
      <c r="AT23" s="169"/>
      <c r="AU23" s="170"/>
      <c r="AV23" s="167"/>
      <c r="AW23" s="462"/>
      <c r="AX23" s="463"/>
      <c r="AY23" s="463"/>
      <c r="AZ23" s="463"/>
      <c r="BA23" s="463"/>
      <c r="BB23" s="463"/>
      <c r="BC23" s="326"/>
      <c r="BD23" s="326"/>
      <c r="BE23" s="326"/>
      <c r="BF23" s="326"/>
      <c r="BG23" s="167"/>
      <c r="BH23" s="240"/>
      <c r="BI23" s="240"/>
      <c r="BJ23" s="240"/>
      <c r="BK23" s="240"/>
      <c r="BL23" s="323"/>
      <c r="BM23" s="168"/>
      <c r="BN23" s="167"/>
      <c r="BO23" s="167"/>
      <c r="BP23" s="195"/>
      <c r="BQ23" s="438"/>
      <c r="BR23" s="435"/>
      <c r="BS23" s="436"/>
      <c r="BT23" s="436" t="s">
        <v>213</v>
      </c>
      <c r="BU23" s="437" t="s">
        <v>213</v>
      </c>
    </row>
    <row r="24" spans="1:73" s="42" customFormat="1" ht="24.95" customHeight="1" x14ac:dyDescent="0.25">
      <c r="A24" s="226" t="s">
        <v>47</v>
      </c>
      <c r="B24" s="227">
        <v>16</v>
      </c>
      <c r="C24" s="167">
        <v>15</v>
      </c>
      <c r="D24" s="167"/>
      <c r="E24" s="164">
        <v>7.76</v>
      </c>
      <c r="F24" s="164">
        <v>8.02</v>
      </c>
      <c r="G24" s="290">
        <v>1606</v>
      </c>
      <c r="H24" s="290">
        <v>1562</v>
      </c>
      <c r="I24" s="290">
        <v>163.99999999999997</v>
      </c>
      <c r="J24" s="290">
        <v>28</v>
      </c>
      <c r="K24" s="427">
        <v>82.926829268292678</v>
      </c>
      <c r="L24" s="290">
        <v>280</v>
      </c>
      <c r="M24" s="290">
        <v>41.44</v>
      </c>
      <c r="N24" s="427">
        <v>85.2</v>
      </c>
      <c r="O24" s="290">
        <v>560</v>
      </c>
      <c r="P24" s="290">
        <v>112</v>
      </c>
      <c r="Q24" s="427">
        <v>80</v>
      </c>
      <c r="R24" s="290"/>
      <c r="S24" s="290"/>
      <c r="T24" s="162"/>
      <c r="U24" s="162"/>
      <c r="V24" s="162"/>
      <c r="W24" s="162"/>
      <c r="X24" s="162"/>
      <c r="Y24" s="162"/>
      <c r="Z24" s="314"/>
      <c r="AA24" s="314"/>
      <c r="AB24" s="313"/>
      <c r="AC24" s="162"/>
      <c r="AD24" s="162"/>
      <c r="AE24" s="183" t="s">
        <v>213</v>
      </c>
      <c r="AF24" s="161"/>
      <c r="AG24" s="161"/>
      <c r="AH24" s="127" t="s">
        <v>214</v>
      </c>
      <c r="AI24" s="161" t="s">
        <v>215</v>
      </c>
      <c r="AJ24" s="161" t="s">
        <v>216</v>
      </c>
      <c r="AK24" s="161" t="s">
        <v>216</v>
      </c>
      <c r="AL24" s="318"/>
      <c r="AM24" s="240"/>
      <c r="AN24" s="240"/>
      <c r="AO24" s="167"/>
      <c r="AP24" s="321"/>
      <c r="AQ24" s="462">
        <v>108.00000000000004</v>
      </c>
      <c r="AR24" s="462">
        <v>238</v>
      </c>
      <c r="AS24" s="323">
        <v>1.0800000000000004E-2</v>
      </c>
      <c r="AT24" s="169"/>
      <c r="AU24" s="170"/>
      <c r="AV24" s="167"/>
      <c r="AW24" s="462"/>
      <c r="AX24" s="463"/>
      <c r="AY24" s="463"/>
      <c r="AZ24" s="463"/>
      <c r="BA24" s="463"/>
      <c r="BB24" s="463"/>
      <c r="BC24" s="326"/>
      <c r="BD24" s="326"/>
      <c r="BE24" s="326"/>
      <c r="BF24" s="326"/>
      <c r="BG24" s="167"/>
      <c r="BH24" s="240"/>
      <c r="BI24" s="240"/>
      <c r="BJ24" s="240"/>
      <c r="BK24" s="240"/>
      <c r="BL24" s="323"/>
      <c r="BM24" s="168"/>
      <c r="BN24" s="167"/>
      <c r="BO24" s="167"/>
      <c r="BP24" s="195"/>
      <c r="BQ24" s="438"/>
      <c r="BR24" s="435"/>
      <c r="BS24" s="436"/>
      <c r="BT24" s="436" t="s">
        <v>213</v>
      </c>
      <c r="BU24" s="437" t="s">
        <v>213</v>
      </c>
    </row>
    <row r="25" spans="1:73" s="42" customFormat="1" ht="24.95" customHeight="1" x14ac:dyDescent="0.25">
      <c r="A25" s="226" t="s">
        <v>48</v>
      </c>
      <c r="B25" s="227">
        <v>17</v>
      </c>
      <c r="C25" s="167">
        <v>12</v>
      </c>
      <c r="D25" s="167"/>
      <c r="E25" s="164"/>
      <c r="F25" s="164"/>
      <c r="G25" s="290"/>
      <c r="H25" s="290"/>
      <c r="I25" s="290" t="s">
        <v>213</v>
      </c>
      <c r="J25" s="290" t="s">
        <v>213</v>
      </c>
      <c r="K25" s="427" t="s">
        <v>213</v>
      </c>
      <c r="L25" s="290"/>
      <c r="M25" s="290"/>
      <c r="N25" s="427" t="s">
        <v>213</v>
      </c>
      <c r="O25" s="290"/>
      <c r="P25" s="290"/>
      <c r="Q25" s="427" t="s">
        <v>213</v>
      </c>
      <c r="R25" s="290"/>
      <c r="S25" s="290"/>
      <c r="T25" s="162"/>
      <c r="U25" s="162"/>
      <c r="V25" s="162"/>
      <c r="W25" s="162"/>
      <c r="X25" s="162"/>
      <c r="Y25" s="162"/>
      <c r="Z25" s="314"/>
      <c r="AA25" s="314"/>
      <c r="AB25" s="313"/>
      <c r="AC25" s="162"/>
      <c r="AD25" s="162"/>
      <c r="AE25" s="183" t="s">
        <v>213</v>
      </c>
      <c r="AF25" s="161"/>
      <c r="AG25" s="161"/>
      <c r="AH25" s="127"/>
      <c r="AI25" s="161"/>
      <c r="AJ25" s="161"/>
      <c r="AK25" s="161"/>
      <c r="AL25" s="318"/>
      <c r="AM25" s="240"/>
      <c r="AN25" s="240"/>
      <c r="AO25" s="167"/>
      <c r="AP25" s="321"/>
      <c r="AQ25" s="462" t="s">
        <v>213</v>
      </c>
      <c r="AR25" s="462" t="s">
        <v>213</v>
      </c>
      <c r="AS25" s="323" t="s">
        <v>213</v>
      </c>
      <c r="AT25" s="169"/>
      <c r="AU25" s="170"/>
      <c r="AV25" s="167"/>
      <c r="AW25" s="462"/>
      <c r="AX25" s="463"/>
      <c r="AY25" s="463"/>
      <c r="AZ25" s="463"/>
      <c r="BA25" s="463"/>
      <c r="BB25" s="463"/>
      <c r="BC25" s="326"/>
      <c r="BD25" s="326"/>
      <c r="BE25" s="326"/>
      <c r="BF25" s="326"/>
      <c r="BG25" s="167"/>
      <c r="BH25" s="240"/>
      <c r="BI25" s="240"/>
      <c r="BJ25" s="240"/>
      <c r="BK25" s="240"/>
      <c r="BL25" s="323"/>
      <c r="BM25" s="168"/>
      <c r="BN25" s="167"/>
      <c r="BO25" s="167"/>
      <c r="BP25" s="195"/>
      <c r="BQ25" s="438"/>
      <c r="BR25" s="435"/>
      <c r="BS25" s="436"/>
      <c r="BT25" s="436" t="s">
        <v>213</v>
      </c>
      <c r="BU25" s="437" t="s">
        <v>213</v>
      </c>
    </row>
    <row r="26" spans="1:73" s="42" customFormat="1" ht="24.95" customHeight="1" x14ac:dyDescent="0.25">
      <c r="A26" s="226" t="s">
        <v>49</v>
      </c>
      <c r="B26" s="227">
        <v>18</v>
      </c>
      <c r="C26" s="167">
        <v>13</v>
      </c>
      <c r="D26" s="167"/>
      <c r="E26" s="164"/>
      <c r="F26" s="164"/>
      <c r="G26" s="290"/>
      <c r="H26" s="290"/>
      <c r="I26" s="290" t="s">
        <v>213</v>
      </c>
      <c r="J26" s="290" t="s">
        <v>213</v>
      </c>
      <c r="K26" s="427" t="s">
        <v>213</v>
      </c>
      <c r="L26" s="290"/>
      <c r="M26" s="290"/>
      <c r="N26" s="427"/>
      <c r="O26" s="290"/>
      <c r="P26" s="290"/>
      <c r="Q26" s="427"/>
      <c r="R26" s="290"/>
      <c r="S26" s="290"/>
      <c r="T26" s="162"/>
      <c r="U26" s="162"/>
      <c r="V26" s="162"/>
      <c r="W26" s="162"/>
      <c r="X26" s="162"/>
      <c r="Y26" s="162"/>
      <c r="Z26" s="314"/>
      <c r="AA26" s="314"/>
      <c r="AB26" s="313"/>
      <c r="AC26" s="162"/>
      <c r="AD26" s="162"/>
      <c r="AE26" s="183" t="s">
        <v>213</v>
      </c>
      <c r="AF26" s="161"/>
      <c r="AG26" s="161"/>
      <c r="AH26" s="127"/>
      <c r="AI26" s="161"/>
      <c r="AJ26" s="161"/>
      <c r="AK26" s="161"/>
      <c r="AL26" s="318"/>
      <c r="AM26" s="240"/>
      <c r="AN26" s="240"/>
      <c r="AO26" s="167"/>
      <c r="AP26" s="321"/>
      <c r="AQ26" s="462" t="s">
        <v>213</v>
      </c>
      <c r="AR26" s="462" t="s">
        <v>213</v>
      </c>
      <c r="AS26" s="323" t="s">
        <v>213</v>
      </c>
      <c r="AT26" s="169"/>
      <c r="AU26" s="170"/>
      <c r="AV26" s="167"/>
      <c r="AW26" s="462"/>
      <c r="AX26" s="463"/>
      <c r="AY26" s="463"/>
      <c r="AZ26" s="463"/>
      <c r="BA26" s="463"/>
      <c r="BB26" s="463"/>
      <c r="BC26" s="326"/>
      <c r="BD26" s="326"/>
      <c r="BE26" s="326"/>
      <c r="BF26" s="326"/>
      <c r="BG26" s="167"/>
      <c r="BH26" s="240"/>
      <c r="BI26" s="240"/>
      <c r="BJ26" s="240"/>
      <c r="BK26" s="240"/>
      <c r="BL26" s="323"/>
      <c r="BM26" s="168"/>
      <c r="BN26" s="167"/>
      <c r="BO26" s="167"/>
      <c r="BP26" s="195"/>
      <c r="BQ26" s="438"/>
      <c r="BR26" s="435"/>
      <c r="BS26" s="436"/>
      <c r="BT26" s="436" t="s">
        <v>213</v>
      </c>
      <c r="BU26" s="437" t="s">
        <v>213</v>
      </c>
    </row>
    <row r="27" spans="1:73" s="42" customFormat="1" ht="24.95" customHeight="1" x14ac:dyDescent="0.25">
      <c r="A27" s="226" t="s">
        <v>50</v>
      </c>
      <c r="B27" s="227">
        <v>19</v>
      </c>
      <c r="C27" s="167">
        <v>16</v>
      </c>
      <c r="D27" s="167"/>
      <c r="E27" s="164">
        <v>7.48</v>
      </c>
      <c r="F27" s="164">
        <v>7.61</v>
      </c>
      <c r="G27" s="290">
        <v>1526</v>
      </c>
      <c r="H27" s="290">
        <v>1502</v>
      </c>
      <c r="I27" s="290">
        <v>201.99999999999994</v>
      </c>
      <c r="J27" s="290">
        <v>24</v>
      </c>
      <c r="K27" s="427">
        <v>88.118811881188122</v>
      </c>
      <c r="L27" s="290">
        <v>258.97435897435889</v>
      </c>
      <c r="M27" s="290">
        <v>35.15</v>
      </c>
      <c r="N27" s="427">
        <v>86.427227722772273</v>
      </c>
      <c r="O27" s="290">
        <v>517.94871794871779</v>
      </c>
      <c r="P27" s="290">
        <v>95</v>
      </c>
      <c r="Q27" s="427">
        <v>81.658415841584144</v>
      </c>
      <c r="R27" s="290"/>
      <c r="S27" s="290"/>
      <c r="T27" s="162"/>
      <c r="U27" s="162"/>
      <c r="V27" s="162"/>
      <c r="W27" s="162"/>
      <c r="X27" s="162"/>
      <c r="Y27" s="162"/>
      <c r="Z27" s="314"/>
      <c r="AA27" s="314"/>
      <c r="AB27" s="313"/>
      <c r="AC27" s="162"/>
      <c r="AD27" s="162"/>
      <c r="AE27" s="183" t="s">
        <v>213</v>
      </c>
      <c r="AF27" s="161"/>
      <c r="AG27" s="161"/>
      <c r="AH27" s="127" t="s">
        <v>214</v>
      </c>
      <c r="AI27" s="161" t="s">
        <v>215</v>
      </c>
      <c r="AJ27" s="161" t="s">
        <v>216</v>
      </c>
      <c r="AK27" s="161" t="s">
        <v>216</v>
      </c>
      <c r="AL27" s="318"/>
      <c r="AM27" s="240"/>
      <c r="AN27" s="240"/>
      <c r="AO27" s="167"/>
      <c r="AP27" s="321"/>
      <c r="AQ27" s="462">
        <v>289.99999999999994</v>
      </c>
      <c r="AR27" s="462">
        <v>284</v>
      </c>
      <c r="AS27" s="323">
        <v>2.8999999999999995E-2</v>
      </c>
      <c r="AT27" s="169"/>
      <c r="AU27" s="170"/>
      <c r="AV27" s="167"/>
      <c r="AW27" s="462"/>
      <c r="AX27" s="463"/>
      <c r="AY27" s="463"/>
      <c r="AZ27" s="463"/>
      <c r="BA27" s="463"/>
      <c r="BB27" s="463"/>
      <c r="BC27" s="326"/>
      <c r="BD27" s="326"/>
      <c r="BE27" s="326"/>
      <c r="BF27" s="326"/>
      <c r="BG27" s="167"/>
      <c r="BH27" s="240"/>
      <c r="BI27" s="240"/>
      <c r="BJ27" s="240"/>
      <c r="BK27" s="240"/>
      <c r="BL27" s="323"/>
      <c r="BM27" s="168"/>
      <c r="BN27" s="167"/>
      <c r="BO27" s="167"/>
      <c r="BP27" s="195"/>
      <c r="BQ27" s="438"/>
      <c r="BR27" s="435"/>
      <c r="BS27" s="436"/>
      <c r="BT27" s="436" t="s">
        <v>213</v>
      </c>
      <c r="BU27" s="437" t="s">
        <v>213</v>
      </c>
    </row>
    <row r="28" spans="1:73" s="42" customFormat="1" ht="24.95" customHeight="1" x14ac:dyDescent="0.25">
      <c r="A28" s="226" t="s">
        <v>51</v>
      </c>
      <c r="B28" s="227">
        <v>20</v>
      </c>
      <c r="C28" s="167">
        <v>14</v>
      </c>
      <c r="D28" s="167"/>
      <c r="E28" s="164"/>
      <c r="F28" s="164"/>
      <c r="G28" s="290"/>
      <c r="H28" s="290"/>
      <c r="I28" s="290" t="s">
        <v>213</v>
      </c>
      <c r="J28" s="290" t="s">
        <v>213</v>
      </c>
      <c r="K28" s="427" t="s">
        <v>213</v>
      </c>
      <c r="L28" s="290"/>
      <c r="M28" s="290"/>
      <c r="N28" s="427"/>
      <c r="O28" s="290"/>
      <c r="P28" s="290"/>
      <c r="Q28" s="427"/>
      <c r="R28" s="290"/>
      <c r="S28" s="290"/>
      <c r="T28" s="162"/>
      <c r="U28" s="162"/>
      <c r="V28" s="162"/>
      <c r="W28" s="162"/>
      <c r="X28" s="162"/>
      <c r="Y28" s="162"/>
      <c r="Z28" s="314"/>
      <c r="AA28" s="314"/>
      <c r="AB28" s="313"/>
      <c r="AC28" s="162"/>
      <c r="AD28" s="162"/>
      <c r="AE28" s="183" t="s">
        <v>213</v>
      </c>
      <c r="AF28" s="161"/>
      <c r="AG28" s="161"/>
      <c r="AH28" s="127"/>
      <c r="AI28" s="161"/>
      <c r="AJ28" s="161"/>
      <c r="AK28" s="161"/>
      <c r="AL28" s="318"/>
      <c r="AM28" s="240"/>
      <c r="AN28" s="240"/>
      <c r="AO28" s="167"/>
      <c r="AP28" s="321"/>
      <c r="AQ28" s="462" t="s">
        <v>213</v>
      </c>
      <c r="AR28" s="462" t="s">
        <v>213</v>
      </c>
      <c r="AS28" s="323" t="s">
        <v>213</v>
      </c>
      <c r="AT28" s="169"/>
      <c r="AU28" s="170"/>
      <c r="AV28" s="167"/>
      <c r="AW28" s="462"/>
      <c r="AX28" s="463"/>
      <c r="AY28" s="463"/>
      <c r="AZ28" s="463"/>
      <c r="BA28" s="463"/>
      <c r="BB28" s="463"/>
      <c r="BC28" s="326"/>
      <c r="BD28" s="326"/>
      <c r="BE28" s="326"/>
      <c r="BF28" s="326"/>
      <c r="BG28" s="167"/>
      <c r="BH28" s="240"/>
      <c r="BI28" s="240"/>
      <c r="BJ28" s="240"/>
      <c r="BK28" s="240"/>
      <c r="BL28" s="323"/>
      <c r="BM28" s="168"/>
      <c r="BN28" s="167"/>
      <c r="BO28" s="167"/>
      <c r="BP28" s="195"/>
      <c r="BQ28" s="438"/>
      <c r="BR28" s="435"/>
      <c r="BS28" s="436"/>
      <c r="BT28" s="436" t="s">
        <v>213</v>
      </c>
      <c r="BU28" s="437" t="s">
        <v>213</v>
      </c>
    </row>
    <row r="29" spans="1:73" s="42" customFormat="1" ht="24.95" customHeight="1" x14ac:dyDescent="0.25">
      <c r="A29" s="226" t="s">
        <v>52</v>
      </c>
      <c r="B29" s="227">
        <v>21</v>
      </c>
      <c r="C29" s="167">
        <v>14</v>
      </c>
      <c r="D29" s="167"/>
      <c r="E29" s="164"/>
      <c r="F29" s="164"/>
      <c r="G29" s="290"/>
      <c r="H29" s="290"/>
      <c r="I29" s="290" t="s">
        <v>213</v>
      </c>
      <c r="J29" s="290" t="s">
        <v>213</v>
      </c>
      <c r="K29" s="427" t="s">
        <v>213</v>
      </c>
      <c r="L29" s="290"/>
      <c r="M29" s="290"/>
      <c r="N29" s="427"/>
      <c r="O29" s="290"/>
      <c r="P29" s="290"/>
      <c r="Q29" s="427"/>
      <c r="R29" s="290"/>
      <c r="S29" s="290"/>
      <c r="T29" s="162"/>
      <c r="U29" s="162"/>
      <c r="V29" s="162"/>
      <c r="W29" s="162"/>
      <c r="X29" s="162"/>
      <c r="Y29" s="162"/>
      <c r="Z29" s="314"/>
      <c r="AA29" s="314"/>
      <c r="AB29" s="313"/>
      <c r="AC29" s="162"/>
      <c r="AD29" s="162"/>
      <c r="AE29" s="183"/>
      <c r="AF29" s="161"/>
      <c r="AG29" s="161"/>
      <c r="AH29" s="127"/>
      <c r="AI29" s="161"/>
      <c r="AJ29" s="161"/>
      <c r="AK29" s="161"/>
      <c r="AL29" s="318"/>
      <c r="AM29" s="240"/>
      <c r="AN29" s="240"/>
      <c r="AO29" s="167"/>
      <c r="AP29" s="321"/>
      <c r="AQ29" s="462" t="s">
        <v>213</v>
      </c>
      <c r="AR29" s="462" t="s">
        <v>213</v>
      </c>
      <c r="AS29" s="323" t="s">
        <v>213</v>
      </c>
      <c r="AT29" s="169"/>
      <c r="AU29" s="170"/>
      <c r="AV29" s="167"/>
      <c r="AW29" s="462"/>
      <c r="AX29" s="463"/>
      <c r="AY29" s="463"/>
      <c r="AZ29" s="463"/>
      <c r="BA29" s="463"/>
      <c r="BB29" s="463"/>
      <c r="BC29" s="326"/>
      <c r="BD29" s="326"/>
      <c r="BE29" s="326"/>
      <c r="BF29" s="326"/>
      <c r="BG29" s="167"/>
      <c r="BH29" s="240"/>
      <c r="BI29" s="240"/>
      <c r="BJ29" s="240"/>
      <c r="BK29" s="240"/>
      <c r="BL29" s="323"/>
      <c r="BM29" s="168"/>
      <c r="BN29" s="167"/>
      <c r="BO29" s="167"/>
      <c r="BP29" s="195"/>
      <c r="BQ29" s="438"/>
      <c r="BR29" s="435"/>
      <c r="BS29" s="436"/>
      <c r="BT29" s="436" t="s">
        <v>213</v>
      </c>
      <c r="BU29" s="437" t="s">
        <v>213</v>
      </c>
    </row>
    <row r="30" spans="1:73" s="42" customFormat="1" ht="24.95" customHeight="1" x14ac:dyDescent="0.25">
      <c r="A30" s="226" t="s">
        <v>53</v>
      </c>
      <c r="B30" s="227">
        <v>22</v>
      </c>
      <c r="C30" s="167">
        <v>15</v>
      </c>
      <c r="D30" s="167"/>
      <c r="E30" s="164"/>
      <c r="F30" s="164"/>
      <c r="G30" s="290"/>
      <c r="H30" s="290"/>
      <c r="I30" s="290" t="s">
        <v>213</v>
      </c>
      <c r="J30" s="290" t="s">
        <v>213</v>
      </c>
      <c r="K30" s="427" t="s">
        <v>213</v>
      </c>
      <c r="L30" s="290"/>
      <c r="M30" s="290"/>
      <c r="N30" s="427"/>
      <c r="O30" s="290"/>
      <c r="P30" s="290"/>
      <c r="Q30" s="427"/>
      <c r="R30" s="290"/>
      <c r="S30" s="290"/>
      <c r="T30" s="162"/>
      <c r="U30" s="162"/>
      <c r="V30" s="162"/>
      <c r="W30" s="162"/>
      <c r="X30" s="162"/>
      <c r="Y30" s="162"/>
      <c r="Z30" s="314"/>
      <c r="AA30" s="314"/>
      <c r="AB30" s="313"/>
      <c r="AC30" s="162"/>
      <c r="AD30" s="162"/>
      <c r="AE30" s="183" t="s">
        <v>213</v>
      </c>
      <c r="AF30" s="161"/>
      <c r="AG30" s="161"/>
      <c r="AH30" s="127"/>
      <c r="AI30" s="161"/>
      <c r="AJ30" s="161"/>
      <c r="AK30" s="161"/>
      <c r="AL30" s="318"/>
      <c r="AM30" s="240"/>
      <c r="AN30" s="240"/>
      <c r="AO30" s="167"/>
      <c r="AP30" s="321"/>
      <c r="AQ30" s="462" t="s">
        <v>213</v>
      </c>
      <c r="AR30" s="462" t="s">
        <v>213</v>
      </c>
      <c r="AS30" s="323" t="s">
        <v>213</v>
      </c>
      <c r="AT30" s="169"/>
      <c r="AU30" s="170"/>
      <c r="AV30" s="167"/>
      <c r="AW30" s="462">
        <v>20</v>
      </c>
      <c r="AX30" s="463"/>
      <c r="AY30" s="463"/>
      <c r="AZ30" s="463"/>
      <c r="BA30" s="463"/>
      <c r="BB30" s="463"/>
      <c r="BC30" s="326"/>
      <c r="BD30" s="326"/>
      <c r="BE30" s="326"/>
      <c r="BF30" s="326"/>
      <c r="BG30" s="167"/>
      <c r="BH30" s="240"/>
      <c r="BI30" s="240"/>
      <c r="BJ30" s="240"/>
      <c r="BK30" s="240"/>
      <c r="BL30" s="323"/>
      <c r="BM30" s="168"/>
      <c r="BN30" s="167"/>
      <c r="BO30" s="167"/>
      <c r="BP30" s="195"/>
      <c r="BQ30" s="438"/>
      <c r="BR30" s="435"/>
      <c r="BS30" s="436"/>
      <c r="BT30" s="436" t="s">
        <v>213</v>
      </c>
      <c r="BU30" s="437" t="s">
        <v>213</v>
      </c>
    </row>
    <row r="31" spans="1:73" s="42" customFormat="1" ht="24.95" customHeight="1" x14ac:dyDescent="0.25">
      <c r="A31" s="226" t="s">
        <v>47</v>
      </c>
      <c r="B31" s="227">
        <v>23</v>
      </c>
      <c r="C31" s="167">
        <v>17</v>
      </c>
      <c r="D31" s="167"/>
      <c r="E31" s="164">
        <v>7.7</v>
      </c>
      <c r="F31" s="164">
        <v>7.62</v>
      </c>
      <c r="G31" s="290">
        <v>1565</v>
      </c>
      <c r="H31" s="290">
        <v>1300</v>
      </c>
      <c r="I31" s="290">
        <v>134</v>
      </c>
      <c r="J31" s="290">
        <v>21</v>
      </c>
      <c r="K31" s="427">
        <v>84.328358208955223</v>
      </c>
      <c r="L31" s="290">
        <v>211</v>
      </c>
      <c r="M31" s="290">
        <v>22</v>
      </c>
      <c r="N31" s="427">
        <v>89.573459715639814</v>
      </c>
      <c r="O31" s="290">
        <v>422</v>
      </c>
      <c r="P31" s="290">
        <v>114</v>
      </c>
      <c r="Q31" s="427">
        <v>72.985781990521332</v>
      </c>
      <c r="R31" s="290"/>
      <c r="S31" s="290"/>
      <c r="T31" s="162"/>
      <c r="U31" s="162"/>
      <c r="V31" s="162"/>
      <c r="W31" s="162"/>
      <c r="X31" s="162"/>
      <c r="Y31" s="162"/>
      <c r="Z31" s="314"/>
      <c r="AA31" s="314"/>
      <c r="AB31" s="313"/>
      <c r="AC31" s="162"/>
      <c r="AD31" s="162"/>
      <c r="AE31" s="183" t="s">
        <v>213</v>
      </c>
      <c r="AF31" s="161"/>
      <c r="AG31" s="161"/>
      <c r="AH31" s="127" t="s">
        <v>214</v>
      </c>
      <c r="AI31" s="161" t="s">
        <v>215</v>
      </c>
      <c r="AJ31" s="161" t="s">
        <v>216</v>
      </c>
      <c r="AK31" s="161" t="s">
        <v>216</v>
      </c>
      <c r="AL31" s="318"/>
      <c r="AM31" s="240"/>
      <c r="AN31" s="240"/>
      <c r="AO31" s="167"/>
      <c r="AP31" s="321"/>
      <c r="AQ31" s="462">
        <v>229.99999999999991</v>
      </c>
      <c r="AR31" s="462">
        <v>273.99999999999977</v>
      </c>
      <c r="AS31" s="323">
        <v>2.2999999999999993E-2</v>
      </c>
      <c r="AT31" s="169"/>
      <c r="AU31" s="170"/>
      <c r="AV31" s="167"/>
      <c r="AW31" s="462"/>
      <c r="AX31" s="463"/>
      <c r="AY31" s="463"/>
      <c r="AZ31" s="463"/>
      <c r="BA31" s="463"/>
      <c r="BB31" s="463"/>
      <c r="BC31" s="326"/>
      <c r="BD31" s="326"/>
      <c r="BE31" s="326"/>
      <c r="BF31" s="326"/>
      <c r="BG31" s="167"/>
      <c r="BH31" s="240"/>
      <c r="BI31" s="240"/>
      <c r="BJ31" s="240"/>
      <c r="BK31" s="240"/>
      <c r="BL31" s="323"/>
      <c r="BM31" s="168"/>
      <c r="BN31" s="167"/>
      <c r="BO31" s="167"/>
      <c r="BP31" s="195"/>
      <c r="BQ31" s="438"/>
      <c r="BR31" s="435"/>
      <c r="BS31" s="436"/>
      <c r="BT31" s="436" t="s">
        <v>213</v>
      </c>
      <c r="BU31" s="437" t="s">
        <v>213</v>
      </c>
    </row>
    <row r="32" spans="1:73" s="42" customFormat="1" ht="24.95" customHeight="1" x14ac:dyDescent="0.25">
      <c r="A32" s="226" t="s">
        <v>48</v>
      </c>
      <c r="B32" s="227">
        <v>24</v>
      </c>
      <c r="C32" s="167">
        <v>11</v>
      </c>
      <c r="D32" s="167"/>
      <c r="E32" s="164">
        <v>7.7</v>
      </c>
      <c r="F32" s="164">
        <v>7.8</v>
      </c>
      <c r="G32" s="290">
        <v>1700</v>
      </c>
      <c r="H32" s="290">
        <v>1200</v>
      </c>
      <c r="I32" s="290">
        <v>170</v>
      </c>
      <c r="J32" s="290">
        <v>16</v>
      </c>
      <c r="K32" s="427">
        <v>90.588235294117652</v>
      </c>
      <c r="L32" s="290">
        <v>230</v>
      </c>
      <c r="M32" s="290">
        <v>20</v>
      </c>
      <c r="N32" s="427">
        <v>91.304347826086953</v>
      </c>
      <c r="O32" s="290">
        <v>500</v>
      </c>
      <c r="P32" s="290">
        <v>110</v>
      </c>
      <c r="Q32" s="427">
        <v>78</v>
      </c>
      <c r="R32" s="290"/>
      <c r="S32" s="290"/>
      <c r="T32" s="162"/>
      <c r="U32" s="162"/>
      <c r="V32" s="162"/>
      <c r="W32" s="162"/>
      <c r="X32" s="162"/>
      <c r="Y32" s="162"/>
      <c r="Z32" s="314"/>
      <c r="AA32" s="314"/>
      <c r="AB32" s="313"/>
      <c r="AC32" s="162"/>
      <c r="AD32" s="162"/>
      <c r="AE32" s="183" t="s">
        <v>213</v>
      </c>
      <c r="AF32" s="161"/>
      <c r="AG32" s="161"/>
      <c r="AH32" s="127" t="s">
        <v>214</v>
      </c>
      <c r="AI32" s="161" t="s">
        <v>217</v>
      </c>
      <c r="AJ32" s="161" t="s">
        <v>216</v>
      </c>
      <c r="AK32" s="161" t="s">
        <v>216</v>
      </c>
      <c r="AL32" s="318"/>
      <c r="AM32" s="240"/>
      <c r="AN32" s="240"/>
      <c r="AO32" s="167"/>
      <c r="AP32" s="321"/>
      <c r="AQ32" s="462" t="s">
        <v>213</v>
      </c>
      <c r="AR32" s="462" t="s">
        <v>213</v>
      </c>
      <c r="AS32" s="323" t="s">
        <v>213</v>
      </c>
      <c r="AT32" s="169"/>
      <c r="AU32" s="170"/>
      <c r="AV32" s="167"/>
      <c r="AW32" s="462"/>
      <c r="AX32" s="463"/>
      <c r="AY32" s="463"/>
      <c r="AZ32" s="463"/>
      <c r="BA32" s="463"/>
      <c r="BB32" s="463"/>
      <c r="BC32" s="326"/>
      <c r="BD32" s="326"/>
      <c r="BE32" s="326"/>
      <c r="BF32" s="326"/>
      <c r="BG32" s="167"/>
      <c r="BH32" s="240"/>
      <c r="BI32" s="240"/>
      <c r="BJ32" s="240"/>
      <c r="BK32" s="240"/>
      <c r="BL32" s="323"/>
      <c r="BM32" s="168"/>
      <c r="BN32" s="167"/>
      <c r="BO32" s="167"/>
      <c r="BP32" s="195"/>
      <c r="BQ32" s="438"/>
      <c r="BR32" s="435"/>
      <c r="BS32" s="436"/>
      <c r="BT32" s="436" t="s">
        <v>213</v>
      </c>
      <c r="BU32" s="437" t="s">
        <v>213</v>
      </c>
    </row>
    <row r="33" spans="1:73" s="42" customFormat="1" ht="24.95" customHeight="1" x14ac:dyDescent="0.25">
      <c r="A33" s="226" t="s">
        <v>49</v>
      </c>
      <c r="B33" s="227">
        <v>25</v>
      </c>
      <c r="C33" s="167">
        <v>14</v>
      </c>
      <c r="D33" s="167"/>
      <c r="E33" s="164"/>
      <c r="F33" s="164"/>
      <c r="G33" s="290"/>
      <c r="H33" s="290"/>
      <c r="I33" s="290"/>
      <c r="J33" s="290"/>
      <c r="K33" s="427" t="s">
        <v>213</v>
      </c>
      <c r="L33" s="290"/>
      <c r="M33" s="290"/>
      <c r="N33" s="427"/>
      <c r="O33" s="290"/>
      <c r="P33" s="290"/>
      <c r="Q33" s="427"/>
      <c r="R33" s="290"/>
      <c r="S33" s="290"/>
      <c r="T33" s="162"/>
      <c r="U33" s="162"/>
      <c r="V33" s="162"/>
      <c r="W33" s="162"/>
      <c r="X33" s="162"/>
      <c r="Y33" s="162"/>
      <c r="Z33" s="314"/>
      <c r="AA33" s="314"/>
      <c r="AB33" s="313"/>
      <c r="AC33" s="162"/>
      <c r="AD33" s="162"/>
      <c r="AE33" s="183" t="s">
        <v>213</v>
      </c>
      <c r="AF33" s="161"/>
      <c r="AG33" s="161"/>
      <c r="AH33" s="127"/>
      <c r="AI33" s="161"/>
      <c r="AJ33" s="161"/>
      <c r="AK33" s="161"/>
      <c r="AL33" s="318"/>
      <c r="AM33" s="240"/>
      <c r="AN33" s="240"/>
      <c r="AO33" s="167"/>
      <c r="AP33" s="321"/>
      <c r="AQ33" s="462" t="s">
        <v>213</v>
      </c>
      <c r="AR33" s="462" t="s">
        <v>213</v>
      </c>
      <c r="AS33" s="323" t="s">
        <v>213</v>
      </c>
      <c r="AT33" s="169"/>
      <c r="AU33" s="170"/>
      <c r="AV33" s="167"/>
      <c r="AW33" s="462"/>
      <c r="AX33" s="463"/>
      <c r="AY33" s="463"/>
      <c r="AZ33" s="463"/>
      <c r="BA33" s="463"/>
      <c r="BB33" s="463"/>
      <c r="BC33" s="326"/>
      <c r="BD33" s="326"/>
      <c r="BE33" s="326"/>
      <c r="BF33" s="326"/>
      <c r="BG33" s="167"/>
      <c r="BH33" s="240"/>
      <c r="BI33" s="240"/>
      <c r="BJ33" s="240"/>
      <c r="BK33" s="240"/>
      <c r="BL33" s="323"/>
      <c r="BM33" s="168"/>
      <c r="BN33" s="167"/>
      <c r="BO33" s="167"/>
      <c r="BP33" s="195"/>
      <c r="BQ33" s="438"/>
      <c r="BR33" s="435"/>
      <c r="BS33" s="436"/>
      <c r="BT33" s="436" t="s">
        <v>213</v>
      </c>
      <c r="BU33" s="437" t="s">
        <v>213</v>
      </c>
    </row>
    <row r="34" spans="1:73" s="42" customFormat="1" ht="24.95" customHeight="1" x14ac:dyDescent="0.25">
      <c r="A34" s="226" t="s">
        <v>50</v>
      </c>
      <c r="B34" s="227">
        <v>26</v>
      </c>
      <c r="C34" s="167">
        <v>12</v>
      </c>
      <c r="D34" s="167"/>
      <c r="E34" s="164">
        <v>7.08</v>
      </c>
      <c r="F34" s="164">
        <v>7.02</v>
      </c>
      <c r="G34" s="290">
        <v>1582</v>
      </c>
      <c r="H34" s="290">
        <v>645</v>
      </c>
      <c r="I34" s="290">
        <v>114</v>
      </c>
      <c r="J34" s="290">
        <v>30</v>
      </c>
      <c r="K34" s="427">
        <v>73.684210526315795</v>
      </c>
      <c r="L34" s="290">
        <v>246</v>
      </c>
      <c r="M34" s="290">
        <v>23</v>
      </c>
      <c r="N34" s="427">
        <v>90.650406504065046</v>
      </c>
      <c r="O34" s="290">
        <v>492</v>
      </c>
      <c r="P34" s="290">
        <v>116</v>
      </c>
      <c r="Q34" s="427">
        <v>76.422764227642276</v>
      </c>
      <c r="R34" s="290"/>
      <c r="S34" s="290"/>
      <c r="T34" s="162"/>
      <c r="U34" s="162"/>
      <c r="V34" s="162"/>
      <c r="W34" s="162"/>
      <c r="X34" s="162"/>
      <c r="Y34" s="162"/>
      <c r="Z34" s="314"/>
      <c r="AA34" s="314"/>
      <c r="AB34" s="313"/>
      <c r="AC34" s="162"/>
      <c r="AD34" s="162"/>
      <c r="AE34" s="183" t="s">
        <v>213</v>
      </c>
      <c r="AF34" s="161"/>
      <c r="AG34" s="161"/>
      <c r="AH34" s="127" t="s">
        <v>214</v>
      </c>
      <c r="AI34" s="161" t="s">
        <v>215</v>
      </c>
      <c r="AJ34" s="161" t="s">
        <v>216</v>
      </c>
      <c r="AK34" s="161" t="s">
        <v>216</v>
      </c>
      <c r="AL34" s="318"/>
      <c r="AM34" s="240"/>
      <c r="AN34" s="240"/>
      <c r="AO34" s="167"/>
      <c r="AP34" s="321"/>
      <c r="AQ34" s="462">
        <v>194</v>
      </c>
      <c r="AR34" s="462">
        <v>232</v>
      </c>
      <c r="AS34" s="323">
        <v>1.9400000000000001E-2</v>
      </c>
      <c r="AT34" s="169"/>
      <c r="AU34" s="170"/>
      <c r="AV34" s="167"/>
      <c r="AW34" s="462"/>
      <c r="AX34" s="463"/>
      <c r="AY34" s="463"/>
      <c r="AZ34" s="463"/>
      <c r="BA34" s="463"/>
      <c r="BB34" s="463"/>
      <c r="BC34" s="326"/>
      <c r="BD34" s="326"/>
      <c r="BE34" s="326"/>
      <c r="BF34" s="326"/>
      <c r="BG34" s="167"/>
      <c r="BH34" s="240"/>
      <c r="BI34" s="240"/>
      <c r="BJ34" s="240"/>
      <c r="BK34" s="240"/>
      <c r="BL34" s="323"/>
      <c r="BM34" s="168"/>
      <c r="BN34" s="167"/>
      <c r="BO34" s="167"/>
      <c r="BP34" s="195"/>
      <c r="BQ34" s="438"/>
      <c r="BR34" s="435"/>
      <c r="BS34" s="436"/>
      <c r="BT34" s="436" t="s">
        <v>213</v>
      </c>
      <c r="BU34" s="437" t="s">
        <v>213</v>
      </c>
    </row>
    <row r="35" spans="1:73" s="42" customFormat="1" ht="24.95" customHeight="1" x14ac:dyDescent="0.25">
      <c r="A35" s="226" t="s">
        <v>51</v>
      </c>
      <c r="B35" s="227">
        <v>27</v>
      </c>
      <c r="C35" s="167">
        <v>16.5</v>
      </c>
      <c r="D35" s="167"/>
      <c r="E35" s="164"/>
      <c r="F35" s="164"/>
      <c r="G35" s="290"/>
      <c r="H35" s="290"/>
      <c r="I35" s="290"/>
      <c r="J35" s="290"/>
      <c r="K35" s="427" t="s">
        <v>213</v>
      </c>
      <c r="L35" s="290"/>
      <c r="M35" s="290"/>
      <c r="N35" s="427"/>
      <c r="O35" s="290"/>
      <c r="P35" s="290"/>
      <c r="Q35" s="427"/>
      <c r="R35" s="290"/>
      <c r="S35" s="290"/>
      <c r="T35" s="162"/>
      <c r="U35" s="162"/>
      <c r="V35" s="162"/>
      <c r="W35" s="162"/>
      <c r="X35" s="162"/>
      <c r="Y35" s="162"/>
      <c r="Z35" s="314"/>
      <c r="AA35" s="314"/>
      <c r="AB35" s="313"/>
      <c r="AC35" s="162"/>
      <c r="AD35" s="162"/>
      <c r="AE35" s="183"/>
      <c r="AF35" s="161"/>
      <c r="AG35" s="161"/>
      <c r="AH35" s="127"/>
      <c r="AI35" s="161"/>
      <c r="AJ35" s="161"/>
      <c r="AK35" s="161"/>
      <c r="AL35" s="318"/>
      <c r="AM35" s="240"/>
      <c r="AN35" s="240"/>
      <c r="AO35" s="167"/>
      <c r="AP35" s="321"/>
      <c r="AQ35" s="462"/>
      <c r="AR35" s="462"/>
      <c r="AS35" s="323"/>
      <c r="AT35" s="169"/>
      <c r="AU35" s="170"/>
      <c r="AV35" s="167"/>
      <c r="AW35" s="462"/>
      <c r="AX35" s="463"/>
      <c r="AY35" s="463"/>
      <c r="AZ35" s="463"/>
      <c r="BA35" s="463"/>
      <c r="BB35" s="463"/>
      <c r="BC35" s="326"/>
      <c r="BD35" s="326"/>
      <c r="BE35" s="326"/>
      <c r="BF35" s="326"/>
      <c r="BG35" s="167"/>
      <c r="BH35" s="240"/>
      <c r="BI35" s="240"/>
      <c r="BJ35" s="240"/>
      <c r="BK35" s="240"/>
      <c r="BL35" s="323"/>
      <c r="BM35" s="168"/>
      <c r="BN35" s="167"/>
      <c r="BO35" s="167"/>
      <c r="BP35" s="195"/>
      <c r="BQ35" s="438"/>
      <c r="BR35" s="435"/>
      <c r="BS35" s="436"/>
      <c r="BT35" s="436" t="s">
        <v>213</v>
      </c>
      <c r="BU35" s="437" t="s">
        <v>213</v>
      </c>
    </row>
    <row r="36" spans="1:73" s="42" customFormat="1" ht="24.95" customHeight="1" x14ac:dyDescent="0.25">
      <c r="A36" s="226" t="s">
        <v>52</v>
      </c>
      <c r="B36" s="227">
        <v>28</v>
      </c>
      <c r="C36" s="167">
        <v>19</v>
      </c>
      <c r="D36" s="167"/>
      <c r="E36" s="164"/>
      <c r="F36" s="164"/>
      <c r="G36" s="290"/>
      <c r="H36" s="290"/>
      <c r="I36" s="290"/>
      <c r="J36" s="290"/>
      <c r="K36" s="427" t="s">
        <v>213</v>
      </c>
      <c r="L36" s="290"/>
      <c r="M36" s="290"/>
      <c r="N36" s="427"/>
      <c r="O36" s="290"/>
      <c r="P36" s="290"/>
      <c r="Q36" s="427"/>
      <c r="R36" s="290"/>
      <c r="S36" s="290"/>
      <c r="T36" s="162"/>
      <c r="U36" s="162"/>
      <c r="V36" s="162"/>
      <c r="W36" s="162"/>
      <c r="X36" s="162"/>
      <c r="Y36" s="162"/>
      <c r="Z36" s="314"/>
      <c r="AA36" s="314"/>
      <c r="AB36" s="313"/>
      <c r="AC36" s="162"/>
      <c r="AD36" s="162"/>
      <c r="AE36" s="183"/>
      <c r="AF36" s="161"/>
      <c r="AG36" s="161"/>
      <c r="AH36" s="127"/>
      <c r="AI36" s="161"/>
      <c r="AJ36" s="161"/>
      <c r="AK36" s="161"/>
      <c r="AL36" s="318"/>
      <c r="AM36" s="240"/>
      <c r="AN36" s="240"/>
      <c r="AO36" s="167"/>
      <c r="AP36" s="321"/>
      <c r="AQ36" s="462"/>
      <c r="AR36" s="462"/>
      <c r="AS36" s="323"/>
      <c r="AT36" s="169"/>
      <c r="AU36" s="170"/>
      <c r="AV36" s="167"/>
      <c r="AW36" s="463"/>
      <c r="AX36" s="463"/>
      <c r="AY36" s="463"/>
      <c r="AZ36" s="463"/>
      <c r="BA36" s="463"/>
      <c r="BB36" s="463"/>
      <c r="BC36" s="326"/>
      <c r="BD36" s="326"/>
      <c r="BE36" s="326"/>
      <c r="BF36" s="326"/>
      <c r="BG36" s="167"/>
      <c r="BH36" s="240"/>
      <c r="BI36" s="240"/>
      <c r="BJ36" s="240"/>
      <c r="BK36" s="240"/>
      <c r="BL36" s="323"/>
      <c r="BM36" s="168"/>
      <c r="BN36" s="167"/>
      <c r="BO36" s="167"/>
      <c r="BP36" s="195"/>
      <c r="BQ36" s="438"/>
      <c r="BR36" s="435"/>
      <c r="BS36" s="436"/>
      <c r="BT36" s="436" t="s">
        <v>213</v>
      </c>
      <c r="BU36" s="437" t="s">
        <v>213</v>
      </c>
    </row>
    <row r="37" spans="1:73" s="42" customFormat="1" ht="24.95" customHeight="1" x14ac:dyDescent="0.25">
      <c r="A37" s="226" t="s">
        <v>53</v>
      </c>
      <c r="B37" s="227">
        <v>29</v>
      </c>
      <c r="C37" s="167">
        <v>15</v>
      </c>
      <c r="D37" s="167"/>
      <c r="E37" s="164"/>
      <c r="F37" s="164"/>
      <c r="G37" s="290"/>
      <c r="H37" s="290"/>
      <c r="I37" s="290"/>
      <c r="J37" s="290"/>
      <c r="K37" s="427" t="s">
        <v>213</v>
      </c>
      <c r="L37" s="290"/>
      <c r="M37" s="290"/>
      <c r="N37" s="427"/>
      <c r="O37" s="290"/>
      <c r="P37" s="290"/>
      <c r="Q37" s="427"/>
      <c r="R37" s="290"/>
      <c r="S37" s="290"/>
      <c r="T37" s="162"/>
      <c r="U37" s="162"/>
      <c r="V37" s="162"/>
      <c r="W37" s="162"/>
      <c r="X37" s="162"/>
      <c r="Y37" s="162"/>
      <c r="Z37" s="314"/>
      <c r="AA37" s="314"/>
      <c r="AB37" s="313"/>
      <c r="AC37" s="162"/>
      <c r="AD37" s="162"/>
      <c r="AE37" s="183"/>
      <c r="AF37" s="161"/>
      <c r="AG37" s="161"/>
      <c r="AH37" s="127"/>
      <c r="AI37" s="161"/>
      <c r="AJ37" s="161"/>
      <c r="AK37" s="161"/>
      <c r="AL37" s="318"/>
      <c r="AM37" s="240"/>
      <c r="AN37" s="240"/>
      <c r="AO37" s="167"/>
      <c r="AP37" s="321"/>
      <c r="AQ37" s="462"/>
      <c r="AR37" s="462"/>
      <c r="AS37" s="323"/>
      <c r="AT37" s="169"/>
      <c r="AU37" s="170"/>
      <c r="AV37" s="167"/>
      <c r="AW37" s="463"/>
      <c r="AX37" s="463"/>
      <c r="AY37" s="463"/>
      <c r="AZ37" s="463"/>
      <c r="BA37" s="463"/>
      <c r="BB37" s="463"/>
      <c r="BC37" s="326"/>
      <c r="BD37" s="326"/>
      <c r="BE37" s="326"/>
      <c r="BF37" s="326"/>
      <c r="BG37" s="167"/>
      <c r="BH37" s="240"/>
      <c r="BI37" s="240"/>
      <c r="BJ37" s="240"/>
      <c r="BK37" s="240"/>
      <c r="BL37" s="323"/>
      <c r="BM37" s="168"/>
      <c r="BN37" s="167"/>
      <c r="BO37" s="167"/>
      <c r="BP37" s="195"/>
      <c r="BQ37" s="438"/>
      <c r="BR37" s="439"/>
      <c r="BS37" s="436"/>
      <c r="BT37" s="436"/>
      <c r="BU37" s="440"/>
    </row>
    <row r="38" spans="1:73" s="42" customFormat="1" ht="24.95" customHeight="1" x14ac:dyDescent="0.25">
      <c r="A38" s="226" t="s">
        <v>47</v>
      </c>
      <c r="B38" s="227">
        <v>30</v>
      </c>
      <c r="C38" s="167">
        <v>12</v>
      </c>
      <c r="D38" s="167"/>
      <c r="E38" s="164">
        <v>7.21</v>
      </c>
      <c r="F38" s="164">
        <v>7.35</v>
      </c>
      <c r="G38" s="290">
        <v>1511</v>
      </c>
      <c r="H38" s="290">
        <v>1236</v>
      </c>
      <c r="I38" s="290">
        <v>196</v>
      </c>
      <c r="J38" s="290">
        <v>17</v>
      </c>
      <c r="K38" s="427">
        <v>91.326530612244895</v>
      </c>
      <c r="L38" s="290">
        <v>298.5</v>
      </c>
      <c r="M38" s="290">
        <v>26</v>
      </c>
      <c r="N38" s="427">
        <v>91.289782244556108</v>
      </c>
      <c r="O38" s="290">
        <v>597</v>
      </c>
      <c r="P38" s="290">
        <v>125</v>
      </c>
      <c r="Q38" s="427">
        <v>79.061976549413743</v>
      </c>
      <c r="R38" s="290"/>
      <c r="S38" s="290"/>
      <c r="T38" s="162"/>
      <c r="U38" s="162"/>
      <c r="V38" s="162"/>
      <c r="W38" s="162"/>
      <c r="X38" s="162"/>
      <c r="Y38" s="162"/>
      <c r="Z38" s="314"/>
      <c r="AA38" s="314"/>
      <c r="AB38" s="313"/>
      <c r="AC38" s="162"/>
      <c r="AD38" s="162"/>
      <c r="AE38" s="183"/>
      <c r="AF38" s="161"/>
      <c r="AG38" s="161"/>
      <c r="AH38" s="127" t="s">
        <v>214</v>
      </c>
      <c r="AI38" s="161" t="s">
        <v>215</v>
      </c>
      <c r="AJ38" s="161" t="s">
        <v>216</v>
      </c>
      <c r="AK38" s="161" t="s">
        <v>216</v>
      </c>
      <c r="AL38" s="318"/>
      <c r="AM38" s="240"/>
      <c r="AN38" s="240"/>
      <c r="AO38" s="167"/>
      <c r="AP38" s="321"/>
      <c r="AQ38" s="462">
        <v>112</v>
      </c>
      <c r="AR38" s="462">
        <v>386</v>
      </c>
      <c r="AS38" s="323">
        <v>1.12E-2</v>
      </c>
      <c r="AT38" s="169"/>
      <c r="AU38" s="170"/>
      <c r="AV38" s="167"/>
      <c r="AW38" s="462">
        <v>25</v>
      </c>
      <c r="AX38" s="463"/>
      <c r="AY38" s="463"/>
      <c r="AZ38" s="463"/>
      <c r="BA38" s="463"/>
      <c r="BB38" s="463"/>
      <c r="BC38" s="326"/>
      <c r="BD38" s="326"/>
      <c r="BE38" s="326"/>
      <c r="BF38" s="326"/>
      <c r="BG38" s="167"/>
      <c r="BH38" s="240"/>
      <c r="BI38" s="240"/>
      <c r="BJ38" s="240"/>
      <c r="BK38" s="240"/>
      <c r="BL38" s="323"/>
      <c r="BM38" s="168"/>
      <c r="BN38" s="167"/>
      <c r="BO38" s="167"/>
      <c r="BP38" s="195"/>
      <c r="BQ38" s="438"/>
      <c r="BR38" s="435"/>
      <c r="BS38" s="436"/>
      <c r="BT38" s="436" t="s">
        <v>213</v>
      </c>
      <c r="BU38" s="437"/>
    </row>
    <row r="39" spans="1:73" s="42" customFormat="1" ht="24.95" customHeight="1" thickBot="1" x14ac:dyDescent="0.3">
      <c r="A39" s="226" t="s">
        <v>48</v>
      </c>
      <c r="B39" s="229">
        <v>31</v>
      </c>
      <c r="C39" s="172">
        <v>13</v>
      </c>
      <c r="D39" s="172"/>
      <c r="E39" s="164"/>
      <c r="F39" s="164"/>
      <c r="G39" s="164"/>
      <c r="H39" s="164"/>
      <c r="I39" s="466"/>
      <c r="J39" s="466"/>
      <c r="K39" s="427"/>
      <c r="L39" s="290"/>
      <c r="M39" s="290"/>
      <c r="N39" s="427"/>
      <c r="O39" s="290"/>
      <c r="P39" s="290"/>
      <c r="Q39" s="427"/>
      <c r="R39" s="290"/>
      <c r="S39" s="290"/>
      <c r="T39" s="162"/>
      <c r="U39" s="162"/>
      <c r="V39" s="162"/>
      <c r="W39" s="162"/>
      <c r="X39" s="162"/>
      <c r="Y39" s="162"/>
      <c r="Z39" s="314"/>
      <c r="AA39" s="314"/>
      <c r="AB39" s="313"/>
      <c r="AC39" s="162"/>
      <c r="AD39" s="162"/>
      <c r="AE39" s="183"/>
      <c r="AF39" s="161"/>
      <c r="AG39" s="161"/>
      <c r="AH39" s="127"/>
      <c r="AI39" s="161"/>
      <c r="AJ39" s="161"/>
      <c r="AK39" s="161"/>
      <c r="AL39" s="319"/>
      <c r="AM39" s="241"/>
      <c r="AN39" s="241"/>
      <c r="AO39" s="172"/>
      <c r="AP39" s="322"/>
      <c r="AQ39" s="464"/>
      <c r="AR39" s="465"/>
      <c r="AS39" s="324"/>
      <c r="AT39" s="174"/>
      <c r="AU39" s="175"/>
      <c r="AV39" s="172"/>
      <c r="AW39" s="468"/>
      <c r="AX39" s="468"/>
      <c r="AY39" s="468"/>
      <c r="AZ39" s="468"/>
      <c r="BA39" s="468"/>
      <c r="BB39" s="468"/>
      <c r="BC39" s="327"/>
      <c r="BD39" s="327"/>
      <c r="BE39" s="327"/>
      <c r="BF39" s="327"/>
      <c r="BG39" s="172"/>
      <c r="BH39" s="241"/>
      <c r="BI39" s="241"/>
      <c r="BJ39" s="241"/>
      <c r="BK39" s="241"/>
      <c r="BL39" s="324"/>
      <c r="BM39" s="173"/>
      <c r="BN39" s="172"/>
      <c r="BO39" s="172"/>
      <c r="BP39" s="302"/>
      <c r="BQ39" s="441"/>
      <c r="BR39" s="435"/>
      <c r="BS39" s="436"/>
      <c r="BT39" s="436" t="s">
        <v>213</v>
      </c>
      <c r="BU39" s="437" t="s">
        <v>213</v>
      </c>
    </row>
    <row r="40" spans="1:73" s="42" customFormat="1" ht="24.95" customHeight="1" thickBot="1" x14ac:dyDescent="0.3">
      <c r="A40" s="113" t="s">
        <v>11</v>
      </c>
      <c r="B40" s="457"/>
      <c r="C40" s="177">
        <f>IF(SUM(C9:C39)=0,"",SUM(C9:C39))</f>
        <v>453</v>
      </c>
      <c r="D40" s="177"/>
      <c r="E40" s="178"/>
      <c r="F40" s="178"/>
      <c r="G40" s="178"/>
      <c r="H40" s="178"/>
      <c r="I40" s="177"/>
      <c r="J40" s="177"/>
      <c r="K40" s="179"/>
      <c r="L40" s="177"/>
      <c r="M40" s="177"/>
      <c r="N40" s="179"/>
      <c r="O40" s="177"/>
      <c r="P40" s="177"/>
      <c r="Q40" s="180"/>
      <c r="R40" s="181"/>
      <c r="S40" s="181"/>
      <c r="T40" s="181"/>
      <c r="U40" s="181"/>
      <c r="V40" s="181"/>
      <c r="W40" s="181"/>
      <c r="X40" s="181"/>
      <c r="Y40" s="181"/>
      <c r="Z40" s="181"/>
      <c r="AA40" s="181"/>
      <c r="AB40" s="181"/>
      <c r="AC40" s="181"/>
      <c r="AD40" s="177"/>
      <c r="AE40" s="177"/>
      <c r="AF40" s="177"/>
      <c r="AG40" s="177"/>
      <c r="AH40" s="177"/>
      <c r="AI40" s="177"/>
      <c r="AJ40" s="177"/>
      <c r="AK40" s="177"/>
      <c r="AL40" s="177"/>
      <c r="AM40" s="177"/>
      <c r="AN40" s="177"/>
      <c r="AO40" s="177"/>
      <c r="AP40" s="177"/>
      <c r="AQ40" s="177"/>
      <c r="AR40" s="177"/>
      <c r="AS40" s="177"/>
      <c r="AT40" s="177"/>
      <c r="AU40" s="177"/>
      <c r="AV40" s="177"/>
      <c r="AW40" s="177">
        <f>SUM(AW9:AW39)</f>
        <v>45</v>
      </c>
      <c r="AX40" s="177">
        <f>SUM(AX9:AX39)</f>
        <v>1000</v>
      </c>
      <c r="AY40" s="177">
        <f>SUM(AY9:AY39)</f>
        <v>0</v>
      </c>
      <c r="AZ40" s="182"/>
      <c r="BA40" s="182"/>
      <c r="BB40" s="177">
        <f>SUM(BB9:BB39)</f>
        <v>0</v>
      </c>
      <c r="BC40" s="182"/>
      <c r="BD40" s="182"/>
      <c r="BE40" s="182"/>
      <c r="BF40" s="442"/>
      <c r="BG40" s="443"/>
      <c r="BH40" s="443"/>
      <c r="BI40" s="443"/>
      <c r="BJ40" s="444"/>
      <c r="BK40" s="299"/>
      <c r="BL40" s="315"/>
      <c r="BM40" s="182"/>
      <c r="BN40" s="299"/>
      <c r="BO40" s="299"/>
      <c r="BP40" s="316"/>
      <c r="BQ40" s="177">
        <f>SUM(BQ9:BQ39)</f>
        <v>0</v>
      </c>
      <c r="BR40" s="177">
        <f>SUM(BR9:BR39)</f>
        <v>0</v>
      </c>
      <c r="BS40" s="177">
        <f>SUM(BS9:BS39)</f>
        <v>0</v>
      </c>
      <c r="BT40" s="177"/>
      <c r="BU40" s="177"/>
    </row>
    <row r="41" spans="1:73" s="42" customFormat="1" ht="24.95" customHeight="1" x14ac:dyDescent="0.25">
      <c r="A41" s="114" t="s">
        <v>225</v>
      </c>
      <c r="B41" s="458"/>
      <c r="C41" s="184">
        <f>AVERAGE(C9:C39)</f>
        <v>14.612903225806452</v>
      </c>
      <c r="D41" s="183" t="str">
        <f t="shared" ref="D41:AE41" si="0">IF(SUM(D9:D39)=0,"",AVERAGE(D9:D39))</f>
        <v/>
      </c>
      <c r="E41" s="184">
        <f t="shared" si="0"/>
        <v>7.3950000000000005</v>
      </c>
      <c r="F41" s="184">
        <f t="shared" si="0"/>
        <v>7.4769999999999985</v>
      </c>
      <c r="G41" s="183">
        <f t="shared" si="0"/>
        <v>1500.9</v>
      </c>
      <c r="H41" s="183">
        <f t="shared" si="0"/>
        <v>1358.8</v>
      </c>
      <c r="I41" s="183">
        <f t="shared" si="0"/>
        <v>193</v>
      </c>
      <c r="J41" s="183">
        <f t="shared" si="0"/>
        <v>21.7</v>
      </c>
      <c r="K41" s="185">
        <f t="shared" si="0"/>
        <v>87.282619988323773</v>
      </c>
      <c r="L41" s="183">
        <f t="shared" si="0"/>
        <v>306.80256410256408</v>
      </c>
      <c r="M41" s="183">
        <f t="shared" si="0"/>
        <v>32.632000000000005</v>
      </c>
      <c r="N41" s="185">
        <f t="shared" si="0"/>
        <v>88.354865194715629</v>
      </c>
      <c r="O41" s="183">
        <f t="shared" si="0"/>
        <v>617.60512820512815</v>
      </c>
      <c r="P41" s="183">
        <f t="shared" si="0"/>
        <v>110.1</v>
      </c>
      <c r="Q41" s="185">
        <f t="shared" si="0"/>
        <v>79.934978716866951</v>
      </c>
      <c r="R41" s="185" t="str">
        <f t="shared" si="0"/>
        <v/>
      </c>
      <c r="S41" s="185" t="str">
        <f t="shared" si="0"/>
        <v/>
      </c>
      <c r="T41" s="185" t="str">
        <f t="shared" si="0"/>
        <v/>
      </c>
      <c r="U41" s="185" t="str">
        <f t="shared" si="0"/>
        <v/>
      </c>
      <c r="V41" s="184" t="str">
        <f t="shared" si="0"/>
        <v/>
      </c>
      <c r="W41" s="184" t="str">
        <f t="shared" si="0"/>
        <v/>
      </c>
      <c r="X41" s="184" t="str">
        <f t="shared" si="0"/>
        <v/>
      </c>
      <c r="Y41" s="184" t="str">
        <f t="shared" si="0"/>
        <v/>
      </c>
      <c r="Z41" s="185" t="str">
        <f t="shared" si="0"/>
        <v/>
      </c>
      <c r="AA41" s="185" t="str">
        <f t="shared" si="0"/>
        <v/>
      </c>
      <c r="AB41" s="185" t="str">
        <f t="shared" si="0"/>
        <v/>
      </c>
      <c r="AC41" s="185">
        <f t="shared" si="0"/>
        <v>13.1</v>
      </c>
      <c r="AD41" s="185">
        <f t="shared" si="0"/>
        <v>12.7</v>
      </c>
      <c r="AE41" s="185">
        <f t="shared" si="0"/>
        <v>3.0534351145038272</v>
      </c>
      <c r="AF41" s="183"/>
      <c r="AG41" s="183"/>
      <c r="AH41" s="183"/>
      <c r="AI41" s="183"/>
      <c r="AJ41" s="183"/>
      <c r="AK41" s="183"/>
      <c r="AL41" s="185" t="str">
        <f t="shared" ref="AL41:AY41" si="1">IF(SUM(AL9:AL39)=0,"",AVERAGE(AL9:AL39))</f>
        <v/>
      </c>
      <c r="AM41" s="185" t="str">
        <f t="shared" si="1"/>
        <v/>
      </c>
      <c r="AN41" s="185" t="str">
        <f t="shared" si="1"/>
        <v/>
      </c>
      <c r="AO41" s="185" t="str">
        <f t="shared" si="1"/>
        <v/>
      </c>
      <c r="AP41" s="185" t="str">
        <f t="shared" si="1"/>
        <v/>
      </c>
      <c r="AQ41" s="185">
        <f t="shared" si="1"/>
        <v>202.88888888888886</v>
      </c>
      <c r="AR41" s="185">
        <f t="shared" si="1"/>
        <v>283.55555555555554</v>
      </c>
      <c r="AS41" s="185">
        <f t="shared" si="1"/>
        <v>2.0288888888888881E-2</v>
      </c>
      <c r="AT41" s="185" t="str">
        <f t="shared" si="1"/>
        <v/>
      </c>
      <c r="AU41" s="185" t="str">
        <f t="shared" si="1"/>
        <v/>
      </c>
      <c r="AV41" s="185" t="str">
        <f t="shared" si="1"/>
        <v/>
      </c>
      <c r="AW41" s="185">
        <f t="shared" si="1"/>
        <v>22.5</v>
      </c>
      <c r="AX41" s="185">
        <f t="shared" si="1"/>
        <v>1000</v>
      </c>
      <c r="AY41" s="185" t="str">
        <f t="shared" si="1"/>
        <v/>
      </c>
      <c r="AZ41" s="183"/>
      <c r="BA41" s="183"/>
      <c r="BB41" s="185" t="str">
        <f t="shared" ref="BB41" si="2">IF(SUM(BB9:BB39)=0,"",AVERAGE(BB9:BB39))</f>
        <v/>
      </c>
      <c r="BC41" s="183"/>
      <c r="BD41" s="183"/>
      <c r="BE41" s="183"/>
      <c r="BF41" s="445"/>
      <c r="BG41" s="445"/>
      <c r="BH41" s="445"/>
      <c r="BI41" s="445"/>
      <c r="BJ41" s="446"/>
      <c r="BK41" s="183"/>
      <c r="BL41" s="185"/>
      <c r="BM41" s="184"/>
      <c r="BN41" s="183"/>
      <c r="BO41" s="183"/>
      <c r="BP41" s="186"/>
      <c r="BQ41" s="185" t="str">
        <f t="shared" ref="BQ41:BU41" si="3">IF(SUM(BQ9:BQ39)=0,"",AVERAGE(BQ9:BQ39))</f>
        <v/>
      </c>
      <c r="BR41" s="185" t="str">
        <f t="shared" si="3"/>
        <v/>
      </c>
      <c r="BS41" s="185" t="str">
        <f t="shared" si="3"/>
        <v/>
      </c>
      <c r="BT41" s="185" t="str">
        <f t="shared" si="3"/>
        <v/>
      </c>
      <c r="BU41" s="185" t="str">
        <f t="shared" si="3"/>
        <v/>
      </c>
    </row>
    <row r="42" spans="1:73" s="42" customFormat="1" ht="24.95" customHeight="1" x14ac:dyDescent="0.25">
      <c r="A42" s="115" t="s">
        <v>14</v>
      </c>
      <c r="B42" s="459"/>
      <c r="C42" s="187">
        <f>MIN(C9:C39)</f>
        <v>10</v>
      </c>
      <c r="D42" s="187">
        <f t="shared" ref="D42:AE42" si="4">MIN(D9:D39)</f>
        <v>0</v>
      </c>
      <c r="E42" s="188">
        <f t="shared" si="4"/>
        <v>7.02</v>
      </c>
      <c r="F42" s="188">
        <f t="shared" si="4"/>
        <v>7.02</v>
      </c>
      <c r="G42" s="187">
        <f t="shared" si="4"/>
        <v>1213</v>
      </c>
      <c r="H42" s="187">
        <f t="shared" si="4"/>
        <v>645</v>
      </c>
      <c r="I42" s="187">
        <f t="shared" si="4"/>
        <v>114</v>
      </c>
      <c r="J42" s="187">
        <f t="shared" si="4"/>
        <v>16</v>
      </c>
      <c r="K42" s="189">
        <f t="shared" si="4"/>
        <v>73.684210526315795</v>
      </c>
      <c r="L42" s="187">
        <f t="shared" si="4"/>
        <v>184.61538461538458</v>
      </c>
      <c r="M42" s="187">
        <f t="shared" si="4"/>
        <v>20</v>
      </c>
      <c r="N42" s="189">
        <f t="shared" si="4"/>
        <v>76.952083333333334</v>
      </c>
      <c r="O42" s="187">
        <f t="shared" si="4"/>
        <v>369.23076923076917</v>
      </c>
      <c r="P42" s="187">
        <f t="shared" si="4"/>
        <v>94</v>
      </c>
      <c r="Q42" s="189">
        <f t="shared" si="4"/>
        <v>68.854166666666657</v>
      </c>
      <c r="R42" s="189">
        <f t="shared" si="4"/>
        <v>0</v>
      </c>
      <c r="S42" s="189">
        <f t="shared" si="4"/>
        <v>0</v>
      </c>
      <c r="T42" s="189">
        <f t="shared" si="4"/>
        <v>0</v>
      </c>
      <c r="U42" s="189">
        <f t="shared" si="4"/>
        <v>0</v>
      </c>
      <c r="V42" s="188">
        <f t="shared" si="4"/>
        <v>0</v>
      </c>
      <c r="W42" s="188">
        <f t="shared" si="4"/>
        <v>0</v>
      </c>
      <c r="X42" s="188">
        <f t="shared" si="4"/>
        <v>0</v>
      </c>
      <c r="Y42" s="188">
        <f t="shared" si="4"/>
        <v>0</v>
      </c>
      <c r="Z42" s="189">
        <f t="shared" si="4"/>
        <v>0</v>
      </c>
      <c r="AA42" s="189">
        <f t="shared" si="4"/>
        <v>0</v>
      </c>
      <c r="AB42" s="189">
        <f t="shared" si="4"/>
        <v>0</v>
      </c>
      <c r="AC42" s="189">
        <f t="shared" si="4"/>
        <v>13.1</v>
      </c>
      <c r="AD42" s="189">
        <f>MAX(AD8:AD38)</f>
        <v>12.7</v>
      </c>
      <c r="AE42" s="189">
        <f t="shared" si="4"/>
        <v>3.0534351145038272</v>
      </c>
      <c r="AF42" s="187"/>
      <c r="AG42" s="187"/>
      <c r="AH42" s="187"/>
      <c r="AI42" s="187"/>
      <c r="AJ42" s="187"/>
      <c r="AK42" s="187"/>
      <c r="AL42" s="189">
        <f t="shared" ref="AL42:AY42" si="5">MIN(AL9:AL39)</f>
        <v>0</v>
      </c>
      <c r="AM42" s="189">
        <f t="shared" si="5"/>
        <v>0</v>
      </c>
      <c r="AN42" s="189">
        <f t="shared" si="5"/>
        <v>0</v>
      </c>
      <c r="AO42" s="189">
        <f t="shared" si="5"/>
        <v>0</v>
      </c>
      <c r="AP42" s="189">
        <f t="shared" si="5"/>
        <v>0</v>
      </c>
      <c r="AQ42" s="189">
        <f t="shared" si="5"/>
        <v>108.00000000000004</v>
      </c>
      <c r="AR42" s="189">
        <f t="shared" si="5"/>
        <v>206.00000000000009</v>
      </c>
      <c r="AS42" s="189">
        <f t="shared" si="5"/>
        <v>1.0800000000000004E-2</v>
      </c>
      <c r="AT42" s="189">
        <f t="shared" si="5"/>
        <v>0</v>
      </c>
      <c r="AU42" s="189">
        <f t="shared" si="5"/>
        <v>0</v>
      </c>
      <c r="AV42" s="189">
        <f t="shared" si="5"/>
        <v>0</v>
      </c>
      <c r="AW42" s="189">
        <f t="shared" si="5"/>
        <v>20</v>
      </c>
      <c r="AX42" s="189">
        <f t="shared" si="5"/>
        <v>1000</v>
      </c>
      <c r="AY42" s="189">
        <f t="shared" si="5"/>
        <v>0</v>
      </c>
      <c r="AZ42" s="187"/>
      <c r="BA42" s="187"/>
      <c r="BB42" s="189">
        <f t="shared" ref="BB42" si="6">MIN(BB9:BB39)</f>
        <v>0</v>
      </c>
      <c r="BC42" s="187"/>
      <c r="BD42" s="187"/>
      <c r="BE42" s="187"/>
      <c r="BF42" s="447"/>
      <c r="BG42" s="447"/>
      <c r="BH42" s="447"/>
      <c r="BI42" s="447"/>
      <c r="BJ42" s="448"/>
      <c r="BK42" s="187"/>
      <c r="BL42" s="189"/>
      <c r="BM42" s="188"/>
      <c r="BN42" s="187"/>
      <c r="BO42" s="187"/>
      <c r="BP42" s="190"/>
      <c r="BQ42" s="189">
        <f t="shared" ref="BQ42:BU42" si="7">MIN(BQ9:BQ39)</f>
        <v>0</v>
      </c>
      <c r="BR42" s="189">
        <f t="shared" si="7"/>
        <v>0</v>
      </c>
      <c r="BS42" s="189">
        <f t="shared" si="7"/>
        <v>0</v>
      </c>
      <c r="BT42" s="189">
        <f t="shared" si="7"/>
        <v>0</v>
      </c>
      <c r="BU42" s="189">
        <f t="shared" si="7"/>
        <v>0</v>
      </c>
    </row>
    <row r="43" spans="1:73" s="42" customFormat="1" ht="24.95" customHeight="1" thickBot="1" x14ac:dyDescent="0.3">
      <c r="A43" s="116" t="s">
        <v>13</v>
      </c>
      <c r="B43" s="460"/>
      <c r="C43" s="191">
        <f>MAX(C9:C39)</f>
        <v>27</v>
      </c>
      <c r="D43" s="191">
        <f t="shared" ref="D43:AE43" si="8">MAX(D9:D39)</f>
        <v>0</v>
      </c>
      <c r="E43" s="192">
        <f t="shared" si="8"/>
        <v>7.76</v>
      </c>
      <c r="F43" s="192">
        <f t="shared" si="8"/>
        <v>8.02</v>
      </c>
      <c r="G43" s="191">
        <f t="shared" si="8"/>
        <v>1700</v>
      </c>
      <c r="H43" s="191">
        <f t="shared" si="8"/>
        <v>1608</v>
      </c>
      <c r="I43" s="191">
        <f t="shared" si="8"/>
        <v>310</v>
      </c>
      <c r="J43" s="191">
        <f t="shared" si="8"/>
        <v>30</v>
      </c>
      <c r="K43" s="193">
        <f t="shared" si="8"/>
        <v>93.870967741935488</v>
      </c>
      <c r="L43" s="191">
        <f t="shared" si="8"/>
        <v>618</v>
      </c>
      <c r="M43" s="191">
        <f t="shared" si="8"/>
        <v>44.03</v>
      </c>
      <c r="N43" s="193">
        <f t="shared" si="8"/>
        <v>94.372168284789637</v>
      </c>
      <c r="O43" s="191">
        <f t="shared" si="8"/>
        <v>1236</v>
      </c>
      <c r="P43" s="191">
        <f t="shared" si="8"/>
        <v>125</v>
      </c>
      <c r="Q43" s="193">
        <f t="shared" si="8"/>
        <v>92.394822006472495</v>
      </c>
      <c r="R43" s="193">
        <f t="shared" si="8"/>
        <v>0</v>
      </c>
      <c r="S43" s="193">
        <f t="shared" si="8"/>
        <v>0</v>
      </c>
      <c r="T43" s="193">
        <f t="shared" si="8"/>
        <v>0</v>
      </c>
      <c r="U43" s="193">
        <f t="shared" si="8"/>
        <v>0</v>
      </c>
      <c r="V43" s="192">
        <f t="shared" si="8"/>
        <v>0</v>
      </c>
      <c r="W43" s="192">
        <f t="shared" si="8"/>
        <v>0</v>
      </c>
      <c r="X43" s="192">
        <f t="shared" si="8"/>
        <v>0</v>
      </c>
      <c r="Y43" s="192">
        <f t="shared" si="8"/>
        <v>0</v>
      </c>
      <c r="Z43" s="193">
        <f t="shared" si="8"/>
        <v>0</v>
      </c>
      <c r="AA43" s="193">
        <f t="shared" si="8"/>
        <v>0</v>
      </c>
      <c r="AB43" s="193">
        <f t="shared" si="8"/>
        <v>0</v>
      </c>
      <c r="AC43" s="193">
        <f t="shared" si="8"/>
        <v>13.1</v>
      </c>
      <c r="AD43" s="193">
        <f>MAX(AD9:AD39)</f>
        <v>12.7</v>
      </c>
      <c r="AE43" s="193">
        <f t="shared" si="8"/>
        <v>3.0534351145038272</v>
      </c>
      <c r="AF43" s="191"/>
      <c r="AG43" s="191"/>
      <c r="AH43" s="191"/>
      <c r="AI43" s="191"/>
      <c r="AJ43" s="191"/>
      <c r="AK43" s="191"/>
      <c r="AL43" s="193">
        <f t="shared" ref="AL43:AY43" si="9">MAX(AL9:AL39)</f>
        <v>0</v>
      </c>
      <c r="AM43" s="193">
        <f t="shared" si="9"/>
        <v>0</v>
      </c>
      <c r="AN43" s="193">
        <f t="shared" si="9"/>
        <v>0</v>
      </c>
      <c r="AO43" s="193">
        <f t="shared" si="9"/>
        <v>0</v>
      </c>
      <c r="AP43" s="193">
        <f t="shared" si="9"/>
        <v>0</v>
      </c>
      <c r="AQ43" s="193">
        <f t="shared" si="9"/>
        <v>289.99999999999994</v>
      </c>
      <c r="AR43" s="193">
        <f t="shared" si="9"/>
        <v>386</v>
      </c>
      <c r="AS43" s="193">
        <f t="shared" si="9"/>
        <v>2.8999999999999995E-2</v>
      </c>
      <c r="AT43" s="193">
        <f t="shared" si="9"/>
        <v>0</v>
      </c>
      <c r="AU43" s="193">
        <f t="shared" si="9"/>
        <v>0</v>
      </c>
      <c r="AV43" s="193">
        <f t="shared" si="9"/>
        <v>0</v>
      </c>
      <c r="AW43" s="193">
        <f t="shared" si="9"/>
        <v>25</v>
      </c>
      <c r="AX43" s="193">
        <f t="shared" si="9"/>
        <v>1000</v>
      </c>
      <c r="AY43" s="193">
        <f t="shared" si="9"/>
        <v>0</v>
      </c>
      <c r="AZ43" s="191"/>
      <c r="BA43" s="191"/>
      <c r="BB43" s="193">
        <f t="shared" ref="BB43" si="10">MAX(BB9:BB39)</f>
        <v>0</v>
      </c>
      <c r="BC43" s="191"/>
      <c r="BD43" s="191"/>
      <c r="BE43" s="191"/>
      <c r="BF43" s="449"/>
      <c r="BG43" s="449"/>
      <c r="BH43" s="449"/>
      <c r="BI43" s="449"/>
      <c r="BJ43" s="450"/>
      <c r="BK43" s="191"/>
      <c r="BL43" s="193"/>
      <c r="BM43" s="192"/>
      <c r="BN43" s="191"/>
      <c r="BO43" s="191"/>
      <c r="BP43" s="328"/>
      <c r="BQ43" s="193">
        <f t="shared" ref="BQ43:BU43" si="11">MAX(BQ9:BQ39)</f>
        <v>0</v>
      </c>
      <c r="BR43" s="193">
        <f t="shared" si="11"/>
        <v>0</v>
      </c>
      <c r="BS43" s="193">
        <f t="shared" si="11"/>
        <v>0</v>
      </c>
      <c r="BT43" s="193">
        <f t="shared" si="11"/>
        <v>0</v>
      </c>
      <c r="BU43" s="193">
        <f t="shared" si="11"/>
        <v>0</v>
      </c>
    </row>
    <row r="44" spans="1:73" s="42" customFormat="1" ht="24.95" customHeight="1" x14ac:dyDescent="0.25">
      <c r="A44" s="117" t="s">
        <v>54</v>
      </c>
      <c r="B44" s="451"/>
      <c r="C44" s="194">
        <f>AVERAGE(C37:C39,C10:C13,C16:C20,C23:C27,C30:C34)</f>
        <v>13.613636363636363</v>
      </c>
      <c r="D44" s="45"/>
      <c r="E44" s="45"/>
      <c r="F44" s="45"/>
      <c r="G44" s="45"/>
      <c r="H44" s="45"/>
      <c r="I44" s="45"/>
      <c r="J44" s="45"/>
      <c r="K44" s="45"/>
      <c r="L44" s="45"/>
      <c r="M44" s="45"/>
      <c r="N44" s="45"/>
      <c r="O44" s="45"/>
      <c r="P44" s="45"/>
      <c r="Q44" s="45"/>
      <c r="R44" s="45"/>
      <c r="S44" s="45"/>
      <c r="T44" s="45"/>
      <c r="U44" s="45"/>
      <c r="V44" s="45"/>
      <c r="W44" s="45"/>
      <c r="X44" s="45"/>
      <c r="Y44" s="45"/>
      <c r="Z44" s="45"/>
      <c r="AA44" s="45"/>
      <c r="AB44" s="45"/>
      <c r="AC44" s="45"/>
      <c r="AD44" s="45"/>
      <c r="AE44" s="45"/>
      <c r="AF44" s="45"/>
      <c r="AG44" s="45"/>
      <c r="AH44" s="45"/>
      <c r="AI44" s="45"/>
      <c r="AJ44" s="45"/>
      <c r="AK44" s="45"/>
      <c r="AL44" s="242"/>
      <c r="AM44" s="242"/>
      <c r="AN44" s="242"/>
      <c r="AO44" s="45"/>
      <c r="AP44" s="45"/>
      <c r="AQ44" s="45"/>
      <c r="AR44" s="46"/>
      <c r="AS44" s="242"/>
      <c r="AT44" s="45"/>
      <c r="AU44" s="45"/>
      <c r="AV44" s="45"/>
      <c r="BG44" s="45"/>
      <c r="BH44" s="242"/>
      <c r="BI44" s="242"/>
      <c r="BJ44" s="242"/>
      <c r="BK44" s="242"/>
      <c r="BL44" s="45"/>
      <c r="BM44" s="45"/>
      <c r="BN44" s="45"/>
      <c r="BO44" s="45"/>
      <c r="BP44" s="45"/>
    </row>
    <row r="45" spans="1:73" s="42" customFormat="1" ht="24.95" customHeight="1" x14ac:dyDescent="0.25">
      <c r="A45" s="115" t="s">
        <v>55</v>
      </c>
      <c r="B45" s="452"/>
      <c r="C45" s="195">
        <f>AVERAGE(C14,C21,C28,C35)</f>
        <v>14.625</v>
      </c>
      <c r="D45" s="47"/>
      <c r="E45" s="47"/>
      <c r="F45" s="47"/>
      <c r="G45" s="47"/>
      <c r="H45" s="47"/>
      <c r="I45" s="47"/>
      <c r="J45" s="47"/>
      <c r="K45" s="47"/>
      <c r="L45" s="47"/>
      <c r="M45" s="47"/>
      <c r="N45" s="47"/>
      <c r="O45" s="47"/>
      <c r="P45" s="47"/>
      <c r="Q45" s="47"/>
      <c r="R45" s="47"/>
      <c r="S45" s="47"/>
      <c r="T45" s="47"/>
      <c r="U45" s="47"/>
      <c r="V45" s="47"/>
      <c r="W45" s="47"/>
      <c r="X45" s="47"/>
      <c r="Y45" s="47"/>
      <c r="Z45" s="47"/>
      <c r="AA45" s="47"/>
      <c r="AB45" s="47"/>
      <c r="AC45" s="47"/>
      <c r="AD45" s="47"/>
      <c r="AE45" s="47"/>
      <c r="AF45" s="47"/>
      <c r="AG45" s="47"/>
      <c r="AH45" s="47"/>
      <c r="AI45" s="47"/>
      <c r="AJ45" s="47"/>
      <c r="AK45" s="47"/>
      <c r="AL45" s="243"/>
      <c r="AM45" s="243"/>
      <c r="AN45" s="243"/>
      <c r="AO45" s="47"/>
      <c r="AP45" s="47"/>
      <c r="AQ45" s="47"/>
      <c r="AR45" s="47"/>
      <c r="AS45" s="243"/>
      <c r="AT45" s="47"/>
      <c r="AU45" s="47"/>
      <c r="AV45" s="47"/>
      <c r="BG45" s="47"/>
      <c r="BH45" s="243"/>
      <c r="BI45" s="243"/>
      <c r="BJ45" s="243"/>
      <c r="BK45" s="243"/>
      <c r="BL45" s="47"/>
      <c r="BM45" s="47"/>
      <c r="BN45" s="47"/>
      <c r="BO45" s="47"/>
      <c r="BP45" s="47"/>
    </row>
    <row r="46" spans="1:73" s="42" customFormat="1" ht="24.95" customHeight="1" x14ac:dyDescent="0.25">
      <c r="A46" s="115" t="s">
        <v>56</v>
      </c>
      <c r="B46" s="453"/>
      <c r="C46" s="195">
        <f>AVERAGE(C9,C15,C22,C29,C36)</f>
        <v>19</v>
      </c>
      <c r="D46" s="47"/>
      <c r="E46" s="47"/>
      <c r="F46" s="47"/>
      <c r="G46" s="47"/>
      <c r="H46" s="47"/>
      <c r="I46" s="47"/>
      <c r="J46" s="47"/>
      <c r="K46" s="47"/>
      <c r="L46" s="47"/>
      <c r="M46" s="47"/>
      <c r="N46" s="47"/>
      <c r="O46" s="47"/>
      <c r="P46" s="47"/>
      <c r="Q46" s="47"/>
      <c r="R46" s="47"/>
      <c r="S46" s="47"/>
      <c r="T46" s="47"/>
      <c r="U46" s="47"/>
      <c r="V46" s="47"/>
      <c r="W46" s="47"/>
      <c r="X46" s="47"/>
      <c r="Y46" s="47"/>
      <c r="Z46" s="47"/>
      <c r="AA46" s="47"/>
      <c r="AB46" s="47"/>
      <c r="AC46" s="47"/>
      <c r="AD46" s="47"/>
      <c r="AE46" s="47"/>
      <c r="AF46" s="47"/>
      <c r="AG46" s="47"/>
      <c r="AH46" s="47"/>
      <c r="AI46" s="47"/>
      <c r="AJ46" s="47"/>
      <c r="AK46" s="47"/>
      <c r="AL46" s="243"/>
      <c r="AM46" s="243"/>
      <c r="AN46" s="243"/>
      <c r="AO46" s="47"/>
      <c r="AP46" s="47"/>
      <c r="AQ46" s="47"/>
      <c r="AR46" s="47"/>
      <c r="AS46" s="243"/>
      <c r="AT46" s="47"/>
      <c r="AU46" s="47"/>
      <c r="AV46" s="47"/>
      <c r="BG46" s="47"/>
      <c r="BH46" s="243"/>
      <c r="BI46" s="243"/>
      <c r="BJ46" s="243"/>
      <c r="BK46" s="243"/>
      <c r="BL46" s="47"/>
      <c r="BM46" s="47"/>
      <c r="BN46" s="47"/>
      <c r="BO46" s="47"/>
      <c r="BP46" s="47"/>
    </row>
    <row r="47" spans="1:73" s="42" customFormat="1" ht="24.95" customHeight="1" x14ac:dyDescent="0.25">
      <c r="A47" s="118" t="s">
        <v>57</v>
      </c>
      <c r="B47" s="452"/>
      <c r="C47" s="195">
        <f>AVERAGE(C9,C14:C15,C21:C22,C28:C29,C35:C36)</f>
        <v>17.055555555555557</v>
      </c>
      <c r="D47" s="47"/>
      <c r="E47" s="47"/>
      <c r="F47" s="47"/>
      <c r="G47" s="47"/>
      <c r="H47" s="47"/>
      <c r="I47" s="47"/>
      <c r="J47" s="47"/>
      <c r="K47" s="47"/>
      <c r="L47" s="47"/>
      <c r="M47" s="47"/>
      <c r="N47" s="47"/>
      <c r="O47" s="47"/>
      <c r="P47" s="47"/>
      <c r="Q47" s="47"/>
      <c r="R47" s="47"/>
      <c r="S47" s="47"/>
      <c r="T47" s="47"/>
      <c r="U47" s="47"/>
      <c r="V47" s="47"/>
      <c r="W47" s="47"/>
      <c r="X47" s="47"/>
      <c r="Y47" s="47"/>
      <c r="Z47" s="47"/>
      <c r="AA47" s="47"/>
      <c r="AB47" s="47"/>
      <c r="AC47" s="47"/>
      <c r="AD47" s="47"/>
      <c r="AE47" s="47"/>
      <c r="AF47" s="47"/>
      <c r="AG47" s="47"/>
      <c r="AH47" s="47"/>
      <c r="AI47" s="47"/>
      <c r="AJ47" s="47"/>
      <c r="AK47" s="47"/>
      <c r="AL47" s="243"/>
      <c r="AM47" s="243"/>
      <c r="AN47" s="243"/>
      <c r="AO47" s="47"/>
      <c r="AP47" s="47"/>
      <c r="AQ47" s="47"/>
      <c r="AR47" s="47"/>
      <c r="AS47" s="243"/>
      <c r="AT47" s="47"/>
      <c r="AU47" s="47"/>
      <c r="AV47" s="47"/>
      <c r="BG47" s="47"/>
      <c r="BH47" s="243"/>
      <c r="BI47" s="243"/>
      <c r="BJ47" s="243"/>
      <c r="BK47" s="243"/>
      <c r="BL47" s="47"/>
      <c r="BM47" s="47"/>
      <c r="BN47" s="47"/>
      <c r="BO47" s="47"/>
      <c r="BP47" s="47"/>
    </row>
    <row r="48" spans="1:73" s="42" customFormat="1" ht="24.95" customHeight="1" thickBot="1" x14ac:dyDescent="0.3">
      <c r="A48" s="588" t="s">
        <v>11</v>
      </c>
      <c r="B48" s="589"/>
      <c r="C48" s="196">
        <f>AVERAGE(C44:C47)</f>
        <v>16.073547979797979</v>
      </c>
      <c r="D48" s="47"/>
      <c r="E48" s="47"/>
      <c r="F48" s="47"/>
      <c r="G48" s="47"/>
      <c r="H48" s="47"/>
      <c r="I48" s="47"/>
      <c r="J48" s="47"/>
      <c r="K48" s="47"/>
      <c r="L48" s="47"/>
      <c r="M48" s="47"/>
      <c r="N48" s="47"/>
      <c r="O48" s="47"/>
      <c r="P48" s="47"/>
      <c r="Q48" s="47"/>
      <c r="R48" s="47"/>
      <c r="S48" s="47"/>
      <c r="T48" s="47"/>
      <c r="U48" s="47"/>
      <c r="V48" s="47"/>
      <c r="W48" s="47"/>
      <c r="X48" s="47"/>
      <c r="Y48" s="47"/>
      <c r="Z48" s="47"/>
      <c r="AA48" s="47"/>
      <c r="AB48" s="47"/>
      <c r="AC48" s="47"/>
      <c r="AD48" s="47"/>
      <c r="AE48" s="47"/>
      <c r="AF48" s="47"/>
      <c r="AG48" s="47"/>
      <c r="AH48" s="47"/>
      <c r="AI48" s="47"/>
      <c r="AJ48" s="47"/>
      <c r="AK48" s="47"/>
      <c r="AL48" s="243"/>
      <c r="AM48" s="243"/>
      <c r="AN48" s="243"/>
      <c r="AO48" s="47"/>
      <c r="AP48" s="47"/>
      <c r="AQ48" s="47"/>
      <c r="AR48" s="47"/>
      <c r="AS48" s="243"/>
      <c r="AT48" s="47"/>
      <c r="AU48" s="47"/>
      <c r="AV48" s="48"/>
      <c r="BG48" s="48"/>
      <c r="BH48" s="244"/>
      <c r="BI48" s="244"/>
      <c r="BJ48" s="244"/>
      <c r="BK48" s="244"/>
      <c r="BL48" s="48"/>
      <c r="BM48" s="48"/>
      <c r="BN48" s="48"/>
      <c r="BO48" s="48"/>
      <c r="BP48" s="48"/>
    </row>
    <row r="49" spans="1:29" x14ac:dyDescent="0.3">
      <c r="A49" s="108"/>
      <c r="B49" s="109"/>
      <c r="C49" s="34"/>
      <c r="D49" s="34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</row>
    <row r="50" spans="1:29" x14ac:dyDescent="0.3">
      <c r="A50" s="110"/>
      <c r="B50" s="111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</row>
    <row r="51" spans="1:29" ht="12.4" customHeight="1" x14ac:dyDescent="0.3">
      <c r="A51" s="110"/>
      <c r="B51" s="111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</row>
    <row r="52" spans="1:29" x14ac:dyDescent="0.3">
      <c r="A52" s="109"/>
      <c r="B52" s="109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</row>
  </sheetData>
  <sheetProtection insertColumns="0" insertRows="0"/>
  <mergeCells count="100">
    <mergeCell ref="A48:B48"/>
    <mergeCell ref="E4:F4"/>
    <mergeCell ref="E5:F5"/>
    <mergeCell ref="BG7:BG8"/>
    <mergeCell ref="BL7:BL8"/>
    <mergeCell ref="AU7:AU8"/>
    <mergeCell ref="AV7:AV8"/>
    <mergeCell ref="AW7:AW8"/>
    <mergeCell ref="AX7:AX8"/>
    <mergeCell ref="AY7:AY8"/>
    <mergeCell ref="AZ7:AZ8"/>
    <mergeCell ref="AL7:AL8"/>
    <mergeCell ref="AP7:AP8"/>
    <mergeCell ref="AQ7:AQ8"/>
    <mergeCell ref="AR7:AR8"/>
    <mergeCell ref="AS7:AS8"/>
    <mergeCell ref="BM7:BM8"/>
    <mergeCell ref="BN7:BN8"/>
    <mergeCell ref="BO7:BO8"/>
    <mergeCell ref="BP7:BP8"/>
    <mergeCell ref="BA7:BA8"/>
    <mergeCell ref="BB7:BB8"/>
    <mergeCell ref="BC7:BC8"/>
    <mergeCell ref="BD7:BD8"/>
    <mergeCell ref="BE7:BE8"/>
    <mergeCell ref="BF7:BF8"/>
    <mergeCell ref="AB7:AB8"/>
    <mergeCell ref="AT7:AT8"/>
    <mergeCell ref="AD7:AD8"/>
    <mergeCell ref="AE7:AE8"/>
    <mergeCell ref="AH7:AH8"/>
    <mergeCell ref="AI7:AI8"/>
    <mergeCell ref="AJ7:AJ8"/>
    <mergeCell ref="AK7:AK8"/>
    <mergeCell ref="L7:L8"/>
    <mergeCell ref="M7:M8"/>
    <mergeCell ref="N7:N8"/>
    <mergeCell ref="O7:O8"/>
    <mergeCell ref="P7:P8"/>
    <mergeCell ref="Q7:Q8"/>
    <mergeCell ref="AT5:AT6"/>
    <mergeCell ref="AU5:AU6"/>
    <mergeCell ref="AV5:AV6"/>
    <mergeCell ref="BC5:BF5"/>
    <mergeCell ref="AC7:AC8"/>
    <mergeCell ref="R7:R8"/>
    <mergeCell ref="S7:S8"/>
    <mergeCell ref="T7:T8"/>
    <mergeCell ref="U7:U8"/>
    <mergeCell ref="V7:V8"/>
    <mergeCell ref="W7:W8"/>
    <mergeCell ref="X7:X8"/>
    <mergeCell ref="Y7:Y8"/>
    <mergeCell ref="Z7:Z8"/>
    <mergeCell ref="AA7:AA8"/>
    <mergeCell ref="A7:A8"/>
    <mergeCell ref="E7:E8"/>
    <mergeCell ref="F7:F8"/>
    <mergeCell ref="I7:I8"/>
    <mergeCell ref="J7:J8"/>
    <mergeCell ref="K7:K8"/>
    <mergeCell ref="BC4:BF4"/>
    <mergeCell ref="BG4:BP4"/>
    <mergeCell ref="G5:H5"/>
    <mergeCell ref="I5:J5"/>
    <mergeCell ref="L5:M5"/>
    <mergeCell ref="O5:P5"/>
    <mergeCell ref="R5:S5"/>
    <mergeCell ref="T5:U5"/>
    <mergeCell ref="V5:W5"/>
    <mergeCell ref="X5:Y5"/>
    <mergeCell ref="X4:Y4"/>
    <mergeCell ref="Z4:AB4"/>
    <mergeCell ref="AC4:AE4"/>
    <mergeCell ref="AJ4:AJ5"/>
    <mergeCell ref="AK4:AK5"/>
    <mergeCell ref="AQ4:AR4"/>
    <mergeCell ref="Z5:AA5"/>
    <mergeCell ref="AC5:AD5"/>
    <mergeCell ref="AZ3:BP3"/>
    <mergeCell ref="A4:B4"/>
    <mergeCell ref="G4:H4"/>
    <mergeCell ref="I4:K4"/>
    <mergeCell ref="L4:N4"/>
    <mergeCell ref="O4:Q4"/>
    <mergeCell ref="R4:S4"/>
    <mergeCell ref="T4:U4"/>
    <mergeCell ref="V4:W4"/>
    <mergeCell ref="E3:AS3"/>
    <mergeCell ref="A1:B1"/>
    <mergeCell ref="C1:Q1"/>
    <mergeCell ref="S1:AL1"/>
    <mergeCell ref="A2:C2"/>
    <mergeCell ref="E2:I2"/>
    <mergeCell ref="BR4:BU4"/>
    <mergeCell ref="BQ7:BQ8"/>
    <mergeCell ref="BR7:BR8"/>
    <mergeCell ref="BS7:BS8"/>
    <mergeCell ref="BT7:BT8"/>
    <mergeCell ref="BU7:BU8"/>
  </mergeCells>
  <conditionalFormatting sqref="E9:AK39">
    <cfRule type="expression" dxfId="23" priority="1">
      <formula>IF(AND($AI9="H",$AH9="B"),1,0)</formula>
    </cfRule>
    <cfRule type="expression" dxfId="22" priority="2">
      <formula>IF($AI9="H",1,0)</formula>
    </cfRule>
  </conditionalFormatting>
  <dataValidations count="2">
    <dataValidation type="list" allowBlank="1" showInputMessage="1" showErrorMessage="1" sqref="AH9:AH39" xr:uid="{C2BF7D5C-4121-433E-9EAF-22E402EF2ED7}">
      <formula1>"P,I,B"</formula1>
    </dataValidation>
    <dataValidation type="list" allowBlank="1" showInputMessage="1" showErrorMessage="1" sqref="AI9:AI39" xr:uid="{D7575025-7DEB-454E-A050-80453FBBA3BE}">
      <formula1>"H,NH"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B650A0-CE12-4566-BD54-F4C47DDC09C5}">
  <sheetPr>
    <pageSetUpPr fitToPage="1"/>
  </sheetPr>
  <dimension ref="A1:JD52"/>
  <sheetViews>
    <sheetView topLeftCell="AP4" zoomScale="55" zoomScaleNormal="55" workbookViewId="0">
      <selection activeCell="T22" sqref="T22"/>
    </sheetView>
  </sheetViews>
  <sheetFormatPr baseColWidth="10" defaultColWidth="11.42578125" defaultRowHeight="16.5" x14ac:dyDescent="0.3"/>
  <cols>
    <col min="1" max="1" width="13.7109375" style="112" customWidth="1"/>
    <col min="2" max="2" width="10.28515625" style="112" customWidth="1"/>
    <col min="3" max="4" width="14.42578125" style="4" customWidth="1"/>
    <col min="5" max="6" width="8.7109375" style="3" customWidth="1"/>
    <col min="7" max="8" width="12.28515625" style="3" customWidth="1"/>
    <col min="9" max="30" width="8.7109375" style="3" customWidth="1"/>
    <col min="31" max="31" width="10" style="3" customWidth="1"/>
    <col min="32" max="32" width="13.140625" style="3" customWidth="1"/>
    <col min="33" max="33" width="16.140625" style="3" customWidth="1"/>
    <col min="34" max="34" width="16.7109375" style="3" customWidth="1"/>
    <col min="35" max="35" width="27.85546875" style="3" customWidth="1"/>
    <col min="36" max="36" width="16.42578125" style="3" customWidth="1"/>
    <col min="37" max="37" width="16.28515625" style="3" customWidth="1"/>
    <col min="38" max="40" width="13.28515625" style="237" customWidth="1"/>
    <col min="41" max="41" width="13.28515625" style="3" customWidth="1"/>
    <col min="42" max="43" width="12.28515625" style="3" customWidth="1"/>
    <col min="44" max="44" width="13" style="3" customWidth="1"/>
    <col min="45" max="45" width="11.7109375" style="237" customWidth="1"/>
    <col min="46" max="46" width="10.42578125" style="3" customWidth="1"/>
    <col min="47" max="47" width="10.28515625" style="3" customWidth="1"/>
    <col min="48" max="48" width="11.140625" style="3" customWidth="1"/>
    <col min="49" max="54" width="18.7109375" style="3" customWidth="1"/>
    <col min="55" max="55" width="12.7109375" style="3" customWidth="1"/>
    <col min="56" max="56" width="13.7109375" style="3" customWidth="1"/>
    <col min="57" max="57" width="13.42578125" style="3" customWidth="1"/>
    <col min="58" max="58" width="12.28515625" style="3" customWidth="1"/>
    <col min="59" max="59" width="18.28515625" style="3" customWidth="1"/>
    <col min="60" max="62" width="18.28515625" style="237" customWidth="1"/>
    <col min="63" max="63" width="16.85546875" style="237" customWidth="1"/>
    <col min="64" max="64" width="11.140625" style="3" customWidth="1"/>
    <col min="65" max="65" width="17.7109375" style="3" customWidth="1"/>
    <col min="66" max="66" width="16.5703125" style="3" customWidth="1"/>
    <col min="67" max="67" width="14.85546875" style="3" customWidth="1"/>
    <col min="68" max="68" width="16.5703125" style="3" customWidth="1"/>
    <col min="69" max="16384" width="11.42578125" style="3"/>
  </cols>
  <sheetData>
    <row r="1" spans="1:264" s="44" customFormat="1" ht="21" customHeight="1" x14ac:dyDescent="0.25">
      <c r="A1" s="594" t="s">
        <v>60</v>
      </c>
      <c r="B1" s="594"/>
      <c r="C1" s="595" t="str">
        <f>maig!C1</f>
        <v>TORROJA DEL PIORAT</v>
      </c>
      <c r="D1" s="595"/>
      <c r="E1" s="595"/>
      <c r="F1" s="595"/>
      <c r="G1" s="595"/>
      <c r="H1" s="595"/>
      <c r="I1" s="595"/>
      <c r="J1" s="595"/>
      <c r="K1" s="595"/>
      <c r="L1" s="595"/>
      <c r="M1" s="595"/>
      <c r="N1" s="595"/>
      <c r="O1" s="595"/>
      <c r="P1" s="595"/>
      <c r="Q1" s="595"/>
      <c r="R1" s="248"/>
      <c r="S1" s="596" t="s">
        <v>73</v>
      </c>
      <c r="T1" s="596"/>
      <c r="U1" s="596"/>
      <c r="V1" s="596"/>
      <c r="W1" s="596"/>
      <c r="X1" s="596"/>
      <c r="Y1" s="596"/>
      <c r="Z1" s="596"/>
      <c r="AA1" s="596"/>
      <c r="AB1" s="596"/>
      <c r="AC1" s="596"/>
      <c r="AD1" s="596"/>
      <c r="AE1" s="596"/>
      <c r="AF1" s="596"/>
      <c r="AG1" s="596"/>
      <c r="AH1" s="596"/>
      <c r="AI1" s="596"/>
      <c r="AJ1" s="596"/>
      <c r="AK1" s="596"/>
      <c r="AL1" s="596"/>
      <c r="AM1" s="54"/>
      <c r="AN1" s="54"/>
      <c r="AO1" s="54"/>
      <c r="AP1" s="248"/>
      <c r="AQ1" s="53"/>
      <c r="AS1" s="235"/>
      <c r="BG1" s="54"/>
      <c r="BH1" s="238"/>
      <c r="BI1" s="238"/>
      <c r="BJ1" s="238"/>
      <c r="BK1" s="238"/>
      <c r="BL1" s="54"/>
      <c r="BM1" s="54"/>
      <c r="BN1" s="54"/>
      <c r="BO1" s="54"/>
      <c r="BP1" s="54"/>
    </row>
    <row r="2" spans="1:264" s="44" customFormat="1" ht="21" customHeight="1" thickBot="1" x14ac:dyDescent="0.3">
      <c r="A2" s="596" t="s">
        <v>92</v>
      </c>
      <c r="B2" s="596"/>
      <c r="C2" s="596"/>
      <c r="D2" s="54"/>
      <c r="E2" s="597" t="s">
        <v>170</v>
      </c>
      <c r="F2" s="597"/>
      <c r="G2" s="597"/>
      <c r="H2" s="597"/>
      <c r="I2" s="597"/>
      <c r="J2" s="53"/>
      <c r="K2" s="53"/>
      <c r="L2" s="53"/>
      <c r="M2" s="53"/>
      <c r="N2" s="53"/>
      <c r="O2" s="53"/>
      <c r="P2" s="53"/>
      <c r="Q2" s="53"/>
      <c r="R2" s="248"/>
      <c r="S2" s="54"/>
      <c r="T2" s="54"/>
      <c r="U2" s="54"/>
      <c r="V2" s="54"/>
      <c r="W2" s="54"/>
      <c r="X2" s="54"/>
      <c r="Y2" s="54"/>
      <c r="Z2" s="54"/>
      <c r="AA2" s="54"/>
      <c r="AB2" s="54"/>
      <c r="AC2" s="54"/>
      <c r="AD2" s="54"/>
      <c r="AE2" s="54"/>
      <c r="AF2" s="54"/>
      <c r="AG2" s="54"/>
      <c r="AH2" s="54"/>
      <c r="AI2" s="54"/>
      <c r="AJ2" s="54"/>
      <c r="AK2" s="54"/>
      <c r="AL2" s="238"/>
      <c r="AM2" s="238"/>
      <c r="AN2" s="238"/>
      <c r="AO2" s="54"/>
      <c r="AP2" s="248"/>
      <c r="AQ2" s="53"/>
      <c r="AR2" s="54"/>
      <c r="AS2" s="238"/>
      <c r="AT2" s="54"/>
      <c r="AU2" s="54"/>
      <c r="AV2" s="54"/>
      <c r="BG2" s="54"/>
      <c r="BH2" s="238"/>
      <c r="BI2" s="238"/>
      <c r="BJ2" s="238"/>
      <c r="BK2" s="238"/>
      <c r="BL2" s="54"/>
      <c r="BM2" s="54"/>
      <c r="BN2" s="54"/>
      <c r="BO2" s="54"/>
      <c r="BP2" s="54"/>
    </row>
    <row r="3" spans="1:264" s="42" customFormat="1" ht="18.600000000000001" customHeight="1" thickBot="1" x14ac:dyDescent="0.3">
      <c r="A3" s="95"/>
      <c r="B3" s="95"/>
      <c r="C3" s="43"/>
      <c r="D3" s="43"/>
      <c r="E3" s="572" t="s">
        <v>36</v>
      </c>
      <c r="F3" s="573"/>
      <c r="G3" s="573"/>
      <c r="H3" s="573"/>
      <c r="I3" s="573"/>
      <c r="J3" s="573"/>
      <c r="K3" s="573"/>
      <c r="L3" s="573"/>
      <c r="M3" s="573"/>
      <c r="N3" s="573"/>
      <c r="O3" s="573"/>
      <c r="P3" s="573"/>
      <c r="Q3" s="573"/>
      <c r="R3" s="573"/>
      <c r="S3" s="573"/>
      <c r="T3" s="573"/>
      <c r="U3" s="573"/>
      <c r="V3" s="573"/>
      <c r="W3" s="573"/>
      <c r="X3" s="573"/>
      <c r="Y3" s="573"/>
      <c r="Z3" s="573"/>
      <c r="AA3" s="573"/>
      <c r="AB3" s="573"/>
      <c r="AC3" s="573"/>
      <c r="AD3" s="573"/>
      <c r="AE3" s="573"/>
      <c r="AF3" s="573"/>
      <c r="AG3" s="573"/>
      <c r="AH3" s="573"/>
      <c r="AI3" s="573"/>
      <c r="AJ3" s="573"/>
      <c r="AK3" s="573"/>
      <c r="AL3" s="573"/>
      <c r="AM3" s="573"/>
      <c r="AN3" s="573"/>
      <c r="AO3" s="573"/>
      <c r="AP3" s="573"/>
      <c r="AQ3" s="573"/>
      <c r="AR3" s="573"/>
      <c r="AS3" s="573"/>
      <c r="AT3" s="129"/>
      <c r="AU3" s="129"/>
      <c r="AV3" s="129"/>
      <c r="AW3" s="129"/>
      <c r="AX3" s="129"/>
      <c r="AY3" s="129"/>
      <c r="AZ3" s="549" t="s">
        <v>37</v>
      </c>
      <c r="BA3" s="550"/>
      <c r="BB3" s="550"/>
      <c r="BC3" s="551"/>
      <c r="BD3" s="551"/>
      <c r="BE3" s="551"/>
      <c r="BF3" s="551"/>
      <c r="BG3" s="550"/>
      <c r="BH3" s="550"/>
      <c r="BI3" s="550"/>
      <c r="BJ3" s="550"/>
      <c r="BK3" s="550"/>
      <c r="BL3" s="550"/>
      <c r="BM3" s="550"/>
      <c r="BN3" s="550"/>
      <c r="BO3" s="550"/>
      <c r="BP3" s="552"/>
    </row>
    <row r="4" spans="1:264" s="95" customFormat="1" ht="67.900000000000006" customHeight="1" thickBot="1" x14ac:dyDescent="0.4">
      <c r="A4" s="592" t="s">
        <v>38</v>
      </c>
      <c r="B4" s="593"/>
      <c r="C4" s="103" t="s">
        <v>100</v>
      </c>
      <c r="D4" s="103" t="s">
        <v>130</v>
      </c>
      <c r="E4" s="581" t="s">
        <v>129</v>
      </c>
      <c r="F4" s="583"/>
      <c r="G4" s="581" t="s">
        <v>200</v>
      </c>
      <c r="H4" s="583"/>
      <c r="I4" s="581" t="s">
        <v>39</v>
      </c>
      <c r="J4" s="582"/>
      <c r="K4" s="583"/>
      <c r="L4" s="581" t="s">
        <v>123</v>
      </c>
      <c r="M4" s="582"/>
      <c r="N4" s="583"/>
      <c r="O4" s="569" t="s">
        <v>3</v>
      </c>
      <c r="P4" s="570"/>
      <c r="Q4" s="571"/>
      <c r="R4" s="598" t="s">
        <v>10</v>
      </c>
      <c r="S4" s="599"/>
      <c r="T4" s="598" t="s">
        <v>126</v>
      </c>
      <c r="U4" s="599"/>
      <c r="V4" s="598" t="s">
        <v>124</v>
      </c>
      <c r="W4" s="599"/>
      <c r="X4" s="598" t="s">
        <v>125</v>
      </c>
      <c r="Y4" s="599"/>
      <c r="Z4" s="598" t="s">
        <v>15</v>
      </c>
      <c r="AA4" s="600"/>
      <c r="AB4" s="599"/>
      <c r="AC4" s="598" t="s">
        <v>16</v>
      </c>
      <c r="AD4" s="600"/>
      <c r="AE4" s="599"/>
      <c r="AF4" s="282" t="s">
        <v>142</v>
      </c>
      <c r="AG4" s="131" t="s">
        <v>178</v>
      </c>
      <c r="AH4" s="94" t="s">
        <v>198</v>
      </c>
      <c r="AI4" s="97" t="s">
        <v>199</v>
      </c>
      <c r="AJ4" s="601" t="s">
        <v>177</v>
      </c>
      <c r="AK4" s="566" t="s">
        <v>74</v>
      </c>
      <c r="AL4" s="284" t="s">
        <v>190</v>
      </c>
      <c r="AM4" s="284" t="s">
        <v>197</v>
      </c>
      <c r="AN4" s="284" t="s">
        <v>196</v>
      </c>
      <c r="AO4" s="284" t="s">
        <v>40</v>
      </c>
      <c r="AP4" s="259" t="s">
        <v>41</v>
      </c>
      <c r="AQ4" s="578" t="s">
        <v>17</v>
      </c>
      <c r="AR4" s="579"/>
      <c r="AS4" s="288" t="s">
        <v>155</v>
      </c>
      <c r="AT4" s="259" t="s">
        <v>20</v>
      </c>
      <c r="AU4" s="259" t="s">
        <v>21</v>
      </c>
      <c r="AV4" s="300" t="s">
        <v>42</v>
      </c>
      <c r="AW4" s="123" t="s">
        <v>192</v>
      </c>
      <c r="AX4" s="123" t="s">
        <v>193</v>
      </c>
      <c r="AY4" s="123" t="s">
        <v>194</v>
      </c>
      <c r="AZ4" s="125" t="s">
        <v>195</v>
      </c>
      <c r="BA4" s="124" t="s">
        <v>148</v>
      </c>
      <c r="BB4" s="124" t="s">
        <v>149</v>
      </c>
      <c r="BC4" s="574" t="s">
        <v>154</v>
      </c>
      <c r="BD4" s="575"/>
      <c r="BE4" s="576"/>
      <c r="BF4" s="577"/>
      <c r="BG4" s="547" t="s">
        <v>81</v>
      </c>
      <c r="BH4" s="547"/>
      <c r="BI4" s="547"/>
      <c r="BJ4" s="547"/>
      <c r="BK4" s="547"/>
      <c r="BL4" s="547"/>
      <c r="BM4" s="547"/>
      <c r="BN4" s="547"/>
      <c r="BO4" s="547"/>
      <c r="BP4" s="548"/>
      <c r="BQ4" s="428" t="s">
        <v>218</v>
      </c>
      <c r="BR4" s="607" t="s">
        <v>219</v>
      </c>
      <c r="BS4" s="608"/>
      <c r="BT4" s="608"/>
      <c r="BU4" s="609"/>
    </row>
    <row r="5" spans="1:264" s="95" customFormat="1" ht="58.15" customHeight="1" thickBot="1" x14ac:dyDescent="0.4">
      <c r="A5" s="104"/>
      <c r="B5" s="249"/>
      <c r="C5" s="105" t="s">
        <v>122</v>
      </c>
      <c r="D5" s="105" t="s">
        <v>122</v>
      </c>
      <c r="E5" s="555"/>
      <c r="F5" s="591"/>
      <c r="G5" s="555" t="s">
        <v>82</v>
      </c>
      <c r="H5" s="591"/>
      <c r="I5" s="555" t="s">
        <v>8</v>
      </c>
      <c r="J5" s="556"/>
      <c r="K5" s="279" t="s">
        <v>9</v>
      </c>
      <c r="L5" s="555" t="s">
        <v>201</v>
      </c>
      <c r="M5" s="556"/>
      <c r="N5" s="279" t="s">
        <v>9</v>
      </c>
      <c r="O5" s="555" t="s">
        <v>201</v>
      </c>
      <c r="P5" s="556"/>
      <c r="Q5" s="279" t="s">
        <v>9</v>
      </c>
      <c r="R5" s="564" t="s">
        <v>34</v>
      </c>
      <c r="S5" s="565"/>
      <c r="T5" s="564" t="s">
        <v>34</v>
      </c>
      <c r="U5" s="565"/>
      <c r="V5" s="564" t="s">
        <v>34</v>
      </c>
      <c r="W5" s="565"/>
      <c r="X5" s="564" t="s">
        <v>34</v>
      </c>
      <c r="Y5" s="565"/>
      <c r="Z5" s="564" t="s">
        <v>34</v>
      </c>
      <c r="AA5" s="590"/>
      <c r="AB5" s="279" t="s">
        <v>9</v>
      </c>
      <c r="AC5" s="564" t="s">
        <v>35</v>
      </c>
      <c r="AD5" s="590"/>
      <c r="AE5" s="279" t="s">
        <v>9</v>
      </c>
      <c r="AF5" s="280" t="s">
        <v>144</v>
      </c>
      <c r="AG5" s="280" t="s">
        <v>143</v>
      </c>
      <c r="AH5" s="291" t="s">
        <v>68</v>
      </c>
      <c r="AI5" s="293" t="s">
        <v>69</v>
      </c>
      <c r="AJ5" s="602"/>
      <c r="AK5" s="567"/>
      <c r="AL5" s="98" t="s">
        <v>119</v>
      </c>
      <c r="AM5" s="98" t="s">
        <v>119</v>
      </c>
      <c r="AN5" s="98" t="s">
        <v>119</v>
      </c>
      <c r="AO5" s="245"/>
      <c r="AP5" s="245"/>
      <c r="AQ5" s="259" t="s">
        <v>119</v>
      </c>
      <c r="AR5" s="285" t="s">
        <v>171</v>
      </c>
      <c r="AS5" s="99" t="s">
        <v>119</v>
      </c>
      <c r="AT5" s="561" t="s">
        <v>22</v>
      </c>
      <c r="AU5" s="561" t="s">
        <v>22</v>
      </c>
      <c r="AV5" s="605" t="s">
        <v>120</v>
      </c>
      <c r="AW5" s="295"/>
      <c r="AX5" s="295"/>
      <c r="AY5" s="295"/>
      <c r="AZ5" s="296"/>
      <c r="BA5" s="296"/>
      <c r="BB5" s="296"/>
      <c r="BC5" s="557"/>
      <c r="BD5" s="558"/>
      <c r="BE5" s="559"/>
      <c r="BF5" s="560"/>
      <c r="BG5" s="102" t="s">
        <v>189</v>
      </c>
      <c r="BH5" s="289" t="s">
        <v>188</v>
      </c>
      <c r="BI5" s="100" t="s">
        <v>187</v>
      </c>
      <c r="BJ5" s="100" t="s">
        <v>185</v>
      </c>
      <c r="BK5" s="100" t="s">
        <v>186</v>
      </c>
      <c r="BL5" s="101" t="s">
        <v>190</v>
      </c>
      <c r="BM5" s="100" t="s">
        <v>27</v>
      </c>
      <c r="BN5" s="102" t="s">
        <v>133</v>
      </c>
      <c r="BO5" s="102" t="s">
        <v>134</v>
      </c>
      <c r="BP5" s="102" t="s">
        <v>28</v>
      </c>
      <c r="BQ5" s="429" t="s">
        <v>220</v>
      </c>
      <c r="BR5" s="430" t="s">
        <v>221</v>
      </c>
      <c r="BS5" s="430"/>
      <c r="BT5" s="430"/>
      <c r="BU5" s="431"/>
      <c r="BV5" s="96"/>
      <c r="BW5" s="96"/>
      <c r="BX5" s="96"/>
      <c r="BY5" s="96"/>
      <c r="BZ5" s="96"/>
      <c r="CA5" s="96"/>
      <c r="CB5" s="96"/>
      <c r="CC5" s="96"/>
      <c r="CD5" s="96"/>
      <c r="CE5" s="96"/>
      <c r="CF5" s="96"/>
      <c r="CG5" s="96"/>
      <c r="CH5" s="96"/>
      <c r="CI5" s="96"/>
      <c r="CJ5" s="96"/>
      <c r="CK5" s="96"/>
      <c r="CL5" s="96"/>
      <c r="CM5" s="96"/>
      <c r="CN5" s="96"/>
      <c r="CO5" s="96"/>
      <c r="CP5" s="96"/>
      <c r="CQ5" s="96"/>
      <c r="CR5" s="96"/>
      <c r="CS5" s="96"/>
      <c r="CT5" s="96"/>
      <c r="CU5" s="96"/>
      <c r="CV5" s="96"/>
      <c r="CW5" s="96"/>
      <c r="CX5" s="96"/>
      <c r="CY5" s="96"/>
      <c r="CZ5" s="96"/>
      <c r="DA5" s="96"/>
      <c r="DB5" s="96"/>
      <c r="DC5" s="96"/>
      <c r="DD5" s="96"/>
      <c r="DE5" s="96"/>
      <c r="DF5" s="96"/>
      <c r="DG5" s="96"/>
      <c r="DH5" s="96"/>
      <c r="DI5" s="96"/>
      <c r="DJ5" s="96"/>
      <c r="DK5" s="96"/>
      <c r="DL5" s="96"/>
      <c r="DM5" s="96"/>
      <c r="DN5" s="96"/>
      <c r="DO5" s="96"/>
      <c r="DP5" s="96"/>
      <c r="DQ5" s="96"/>
      <c r="DR5" s="96"/>
      <c r="DS5" s="96"/>
      <c r="DT5" s="96"/>
      <c r="DU5" s="96"/>
      <c r="DV5" s="96"/>
      <c r="DW5" s="96"/>
      <c r="DX5" s="96"/>
      <c r="DY5" s="96"/>
      <c r="DZ5" s="96"/>
      <c r="EA5" s="96"/>
      <c r="EB5" s="96"/>
      <c r="EC5" s="96"/>
      <c r="ED5" s="96"/>
      <c r="EE5" s="96"/>
      <c r="EF5" s="96"/>
      <c r="EG5" s="96"/>
      <c r="EH5" s="96"/>
      <c r="EI5" s="96"/>
      <c r="EJ5" s="96"/>
      <c r="EK5" s="96"/>
      <c r="EL5" s="96"/>
      <c r="EM5" s="96"/>
      <c r="EN5" s="96"/>
      <c r="EO5" s="96"/>
      <c r="EP5" s="96"/>
      <c r="EQ5" s="96"/>
      <c r="ER5" s="96"/>
      <c r="ES5" s="96"/>
      <c r="ET5" s="96"/>
      <c r="EU5" s="96"/>
      <c r="EV5" s="96"/>
      <c r="EW5" s="96"/>
      <c r="EX5" s="96"/>
      <c r="EY5" s="96"/>
      <c r="EZ5" s="96"/>
      <c r="FA5" s="96"/>
      <c r="FB5" s="96"/>
      <c r="FC5" s="96"/>
      <c r="FD5" s="96"/>
      <c r="FE5" s="96"/>
      <c r="FF5" s="96"/>
      <c r="FG5" s="96"/>
      <c r="FH5" s="96"/>
      <c r="FI5" s="96"/>
      <c r="FJ5" s="96"/>
      <c r="FK5" s="96"/>
      <c r="FL5" s="96"/>
      <c r="FM5" s="96"/>
      <c r="FN5" s="96"/>
      <c r="FO5" s="96"/>
      <c r="FP5" s="96"/>
      <c r="FQ5" s="96"/>
      <c r="FR5" s="96"/>
      <c r="FS5" s="96"/>
      <c r="FT5" s="96"/>
      <c r="FU5" s="96"/>
      <c r="FV5" s="96"/>
      <c r="FW5" s="96"/>
      <c r="FX5" s="96"/>
      <c r="FY5" s="96"/>
      <c r="FZ5" s="96"/>
      <c r="GA5" s="96"/>
      <c r="GB5" s="96"/>
      <c r="GC5" s="96"/>
      <c r="GD5" s="96"/>
      <c r="GE5" s="96"/>
      <c r="GF5" s="96"/>
      <c r="GG5" s="96"/>
      <c r="GH5" s="96"/>
      <c r="GI5" s="96"/>
      <c r="GJ5" s="96"/>
      <c r="GK5" s="96"/>
      <c r="GL5" s="96"/>
      <c r="GM5" s="96"/>
      <c r="GN5" s="96"/>
      <c r="GO5" s="96"/>
      <c r="GP5" s="96"/>
      <c r="GQ5" s="96"/>
      <c r="GR5" s="96"/>
      <c r="GS5" s="96"/>
      <c r="GT5" s="96"/>
      <c r="GU5" s="96"/>
      <c r="GV5" s="96"/>
      <c r="GW5" s="96"/>
      <c r="GX5" s="96"/>
      <c r="GY5" s="96"/>
      <c r="GZ5" s="96"/>
      <c r="HA5" s="96"/>
      <c r="HB5" s="96"/>
      <c r="HC5" s="96"/>
      <c r="HD5" s="96"/>
      <c r="HE5" s="96"/>
      <c r="HF5" s="96"/>
      <c r="HG5" s="96"/>
      <c r="HH5" s="96"/>
      <c r="HI5" s="96"/>
      <c r="HJ5" s="96"/>
      <c r="HK5" s="96"/>
      <c r="HL5" s="96"/>
      <c r="HM5" s="96"/>
      <c r="HN5" s="96"/>
      <c r="HO5" s="96"/>
      <c r="HP5" s="96"/>
      <c r="HQ5" s="96"/>
      <c r="HR5" s="96"/>
      <c r="HS5" s="96"/>
      <c r="HT5" s="96"/>
      <c r="HU5" s="96"/>
      <c r="HV5" s="96"/>
      <c r="HW5" s="96"/>
      <c r="HX5" s="96"/>
      <c r="HY5" s="96"/>
      <c r="HZ5" s="96"/>
      <c r="IA5" s="96"/>
      <c r="IB5" s="96"/>
      <c r="IC5" s="96"/>
      <c r="ID5" s="96"/>
      <c r="IE5" s="96"/>
      <c r="IF5" s="96"/>
      <c r="IG5" s="96"/>
      <c r="IH5" s="96"/>
      <c r="II5" s="96"/>
      <c r="IJ5" s="96"/>
      <c r="IK5" s="96"/>
      <c r="IL5" s="96"/>
      <c r="IM5" s="96"/>
      <c r="IN5" s="96"/>
      <c r="IO5" s="96"/>
      <c r="IP5" s="96"/>
      <c r="IQ5" s="96"/>
      <c r="IR5" s="96"/>
      <c r="IS5" s="96"/>
      <c r="IT5" s="96"/>
      <c r="IU5" s="96"/>
      <c r="IV5" s="96"/>
      <c r="IW5" s="96"/>
      <c r="IX5" s="96"/>
      <c r="IY5" s="96"/>
      <c r="IZ5" s="96"/>
      <c r="JA5" s="96"/>
      <c r="JB5" s="96"/>
      <c r="JC5" s="96"/>
      <c r="JD5" s="96"/>
    </row>
    <row r="6" spans="1:264" s="95" customFormat="1" ht="31.9" customHeight="1" thickBot="1" x14ac:dyDescent="0.3">
      <c r="A6" s="106"/>
      <c r="B6" s="250"/>
      <c r="C6" s="107" t="s">
        <v>5</v>
      </c>
      <c r="D6" s="107"/>
      <c r="E6" s="278" t="s">
        <v>43</v>
      </c>
      <c r="F6" s="279" t="s">
        <v>44</v>
      </c>
      <c r="G6" s="278" t="s">
        <v>43</v>
      </c>
      <c r="H6" s="279" t="s">
        <v>44</v>
      </c>
      <c r="I6" s="93" t="s">
        <v>45</v>
      </c>
      <c r="J6" s="286" t="s">
        <v>46</v>
      </c>
      <c r="K6" s="119" t="s">
        <v>67</v>
      </c>
      <c r="L6" s="278" t="s">
        <v>43</v>
      </c>
      <c r="M6" s="283" t="s">
        <v>44</v>
      </c>
      <c r="N6" s="119" t="s">
        <v>67</v>
      </c>
      <c r="O6" s="278" t="s">
        <v>43</v>
      </c>
      <c r="P6" s="283" t="s">
        <v>44</v>
      </c>
      <c r="Q6" s="119" t="s">
        <v>67</v>
      </c>
      <c r="R6" s="280" t="s">
        <v>43</v>
      </c>
      <c r="S6" s="287" t="s">
        <v>44</v>
      </c>
      <c r="T6" s="280" t="s">
        <v>43</v>
      </c>
      <c r="U6" s="287" t="s">
        <v>44</v>
      </c>
      <c r="V6" s="280" t="s">
        <v>43</v>
      </c>
      <c r="W6" s="287" t="s">
        <v>44</v>
      </c>
      <c r="X6" s="280" t="s">
        <v>43</v>
      </c>
      <c r="Y6" s="287" t="s">
        <v>44</v>
      </c>
      <c r="Z6" s="280" t="s">
        <v>43</v>
      </c>
      <c r="AA6" s="281" t="s">
        <v>44</v>
      </c>
      <c r="AB6" s="119" t="s">
        <v>67</v>
      </c>
      <c r="AC6" s="120" t="s">
        <v>43</v>
      </c>
      <c r="AD6" s="121" t="s">
        <v>44</v>
      </c>
      <c r="AE6" s="119" t="s">
        <v>67</v>
      </c>
      <c r="AF6" s="280" t="s">
        <v>44</v>
      </c>
      <c r="AG6" s="280" t="s">
        <v>44</v>
      </c>
      <c r="AH6" s="292" t="s">
        <v>176</v>
      </c>
      <c r="AI6" s="292" t="s">
        <v>176</v>
      </c>
      <c r="AJ6" s="122" t="s">
        <v>70</v>
      </c>
      <c r="AK6" s="120" t="s">
        <v>70</v>
      </c>
      <c r="AL6" s="98" t="s">
        <v>191</v>
      </c>
      <c r="AM6" s="98" t="s">
        <v>8</v>
      </c>
      <c r="AN6" s="98" t="s">
        <v>212</v>
      </c>
      <c r="AO6" s="98" t="s">
        <v>8</v>
      </c>
      <c r="AP6" s="98" t="s">
        <v>32</v>
      </c>
      <c r="AQ6" s="260" t="s">
        <v>8</v>
      </c>
      <c r="AR6" s="258" t="s">
        <v>8</v>
      </c>
      <c r="AS6" s="98" t="s">
        <v>9</v>
      </c>
      <c r="AT6" s="561"/>
      <c r="AU6" s="561"/>
      <c r="AV6" s="606"/>
      <c r="AW6" s="294" t="s">
        <v>71</v>
      </c>
      <c r="AX6" s="294" t="s">
        <v>71</v>
      </c>
      <c r="AY6" s="294" t="s">
        <v>71</v>
      </c>
      <c r="AZ6" s="297" t="s">
        <v>71</v>
      </c>
      <c r="BA6" s="297" t="s">
        <v>127</v>
      </c>
      <c r="BB6" s="297" t="s">
        <v>128</v>
      </c>
      <c r="BC6" s="125" t="s">
        <v>169</v>
      </c>
      <c r="BD6" s="125" t="s">
        <v>128</v>
      </c>
      <c r="BE6" s="125" t="s">
        <v>153</v>
      </c>
      <c r="BF6" s="125" t="s">
        <v>129</v>
      </c>
      <c r="BG6" s="126" t="s">
        <v>121</v>
      </c>
      <c r="BH6" s="126" t="s">
        <v>121</v>
      </c>
      <c r="BI6" s="126" t="s">
        <v>121</v>
      </c>
      <c r="BJ6" s="126" t="s">
        <v>121</v>
      </c>
      <c r="BK6" s="126" t="s">
        <v>121</v>
      </c>
      <c r="BL6" s="125" t="s">
        <v>191</v>
      </c>
      <c r="BM6" s="124" t="s">
        <v>212</v>
      </c>
      <c r="BN6" s="126" t="s">
        <v>71</v>
      </c>
      <c r="BO6" s="126" t="s">
        <v>132</v>
      </c>
      <c r="BP6" s="126" t="s">
        <v>9</v>
      </c>
      <c r="BQ6" s="432"/>
      <c r="BR6" s="433" t="s">
        <v>222</v>
      </c>
      <c r="BS6" s="433"/>
      <c r="BT6" s="433" t="s">
        <v>223</v>
      </c>
      <c r="BU6" s="433" t="s">
        <v>224</v>
      </c>
    </row>
    <row r="7" spans="1:264" s="51" customFormat="1" ht="33.75" customHeight="1" thickBot="1" x14ac:dyDescent="0.3">
      <c r="A7" s="586" t="s">
        <v>174</v>
      </c>
      <c r="B7" s="128" t="s">
        <v>83</v>
      </c>
      <c r="C7" s="158">
        <v>35</v>
      </c>
      <c r="D7" s="159"/>
      <c r="E7" s="553"/>
      <c r="F7" s="553"/>
      <c r="G7" s="233"/>
      <c r="H7" s="233"/>
      <c r="I7" s="553">
        <v>300</v>
      </c>
      <c r="J7" s="553">
        <v>35</v>
      </c>
      <c r="K7" s="580">
        <v>0.89</v>
      </c>
      <c r="L7" s="553">
        <v>380</v>
      </c>
      <c r="M7" s="553">
        <v>25</v>
      </c>
      <c r="N7" s="580">
        <v>0.93</v>
      </c>
      <c r="O7" s="553"/>
      <c r="P7" s="553">
        <v>125</v>
      </c>
      <c r="Q7" s="553"/>
      <c r="R7" s="553"/>
      <c r="S7" s="553"/>
      <c r="T7" s="553"/>
      <c r="U7" s="553"/>
      <c r="V7" s="553"/>
      <c r="W7" s="553"/>
      <c r="X7" s="553"/>
      <c r="Y7" s="553"/>
      <c r="Z7" s="553"/>
      <c r="AA7" s="553"/>
      <c r="AB7" s="553"/>
      <c r="AC7" s="553"/>
      <c r="AD7" s="553"/>
      <c r="AE7" s="553"/>
      <c r="AF7" s="233"/>
      <c r="AG7" s="233"/>
      <c r="AH7" s="568"/>
      <c r="AI7" s="553"/>
      <c r="AJ7" s="553"/>
      <c r="AK7" s="584"/>
      <c r="AL7" s="562"/>
      <c r="AM7" s="276"/>
      <c r="AN7" s="276"/>
      <c r="AO7" s="233"/>
      <c r="AP7" s="553"/>
      <c r="AQ7" s="553"/>
      <c r="AR7" s="553"/>
      <c r="AS7" s="562"/>
      <c r="AT7" s="553"/>
      <c r="AU7" s="553"/>
      <c r="AV7" s="553"/>
      <c r="AW7" s="553"/>
      <c r="AX7" s="553"/>
      <c r="AY7" s="553"/>
      <c r="AZ7" s="553"/>
      <c r="BA7" s="553"/>
      <c r="BB7" s="553"/>
      <c r="BC7" s="553"/>
      <c r="BD7" s="553"/>
      <c r="BE7" s="553"/>
      <c r="BF7" s="553"/>
      <c r="BG7" s="603"/>
      <c r="BH7" s="276"/>
      <c r="BI7" s="276"/>
      <c r="BJ7" s="276"/>
      <c r="BK7" s="276"/>
      <c r="BL7" s="553"/>
      <c r="BM7" s="553"/>
      <c r="BN7" s="553"/>
      <c r="BO7" s="553"/>
      <c r="BP7" s="553"/>
      <c r="BQ7" s="553"/>
      <c r="BR7" s="610"/>
      <c r="BS7" s="610"/>
      <c r="BT7" s="610"/>
      <c r="BU7" s="610"/>
    </row>
    <row r="8" spans="1:264" s="51" customFormat="1" ht="33.75" customHeight="1" thickBot="1" x14ac:dyDescent="0.3">
      <c r="A8" s="587"/>
      <c r="B8" s="128" t="s">
        <v>84</v>
      </c>
      <c r="C8" s="158"/>
      <c r="D8" s="160"/>
      <c r="E8" s="554"/>
      <c r="F8" s="554"/>
      <c r="G8" s="234"/>
      <c r="H8" s="234"/>
      <c r="I8" s="554"/>
      <c r="J8" s="554"/>
      <c r="K8" s="554"/>
      <c r="L8" s="554"/>
      <c r="M8" s="554"/>
      <c r="N8" s="554"/>
      <c r="O8" s="554"/>
      <c r="P8" s="554"/>
      <c r="Q8" s="554"/>
      <c r="R8" s="554"/>
      <c r="S8" s="554"/>
      <c r="T8" s="554"/>
      <c r="U8" s="554"/>
      <c r="V8" s="554"/>
      <c r="W8" s="554"/>
      <c r="X8" s="554"/>
      <c r="Y8" s="554"/>
      <c r="Z8" s="554"/>
      <c r="AA8" s="554"/>
      <c r="AB8" s="554"/>
      <c r="AC8" s="554"/>
      <c r="AD8" s="554"/>
      <c r="AE8" s="554"/>
      <c r="AF8" s="234"/>
      <c r="AG8" s="234"/>
      <c r="AH8" s="554"/>
      <c r="AI8" s="554"/>
      <c r="AJ8" s="554"/>
      <c r="AK8" s="585"/>
      <c r="AL8" s="563"/>
      <c r="AM8" s="277"/>
      <c r="AN8" s="277"/>
      <c r="AO8" s="234"/>
      <c r="AP8" s="554"/>
      <c r="AQ8" s="554"/>
      <c r="AR8" s="554"/>
      <c r="AS8" s="563"/>
      <c r="AT8" s="554"/>
      <c r="AU8" s="554"/>
      <c r="AV8" s="554"/>
      <c r="AW8" s="554"/>
      <c r="AX8" s="554"/>
      <c r="AY8" s="554"/>
      <c r="AZ8" s="554"/>
      <c r="BA8" s="554"/>
      <c r="BB8" s="554"/>
      <c r="BC8" s="554"/>
      <c r="BD8" s="554"/>
      <c r="BE8" s="554"/>
      <c r="BF8" s="554"/>
      <c r="BG8" s="604"/>
      <c r="BH8" s="277"/>
      <c r="BI8" s="277"/>
      <c r="BJ8" s="277"/>
      <c r="BK8" s="277"/>
      <c r="BL8" s="554"/>
      <c r="BM8" s="554"/>
      <c r="BN8" s="554"/>
      <c r="BO8" s="554"/>
      <c r="BP8" s="554"/>
      <c r="BQ8" s="554"/>
      <c r="BR8" s="611"/>
      <c r="BS8" s="611"/>
      <c r="BT8" s="611"/>
      <c r="BU8" s="611"/>
    </row>
    <row r="9" spans="1:264" s="42" customFormat="1" ht="24.95" customHeight="1" x14ac:dyDescent="0.25">
      <c r="A9" s="226" t="s">
        <v>49</v>
      </c>
      <c r="B9" s="225">
        <v>1</v>
      </c>
      <c r="C9" s="290">
        <v>12</v>
      </c>
      <c r="D9" s="161"/>
      <c r="E9" s="164"/>
      <c r="F9" s="164"/>
      <c r="G9" s="290"/>
      <c r="H9" s="290"/>
      <c r="I9" s="466" t="s">
        <v>213</v>
      </c>
      <c r="J9" s="466" t="s">
        <v>213</v>
      </c>
      <c r="K9" s="427" t="s">
        <v>213</v>
      </c>
      <c r="L9" s="290"/>
      <c r="M9" s="290"/>
      <c r="N9" s="427"/>
      <c r="O9" s="290"/>
      <c r="P9" s="290"/>
      <c r="Q9" s="427" t="s">
        <v>213</v>
      </c>
      <c r="R9" s="290"/>
      <c r="S9" s="290"/>
      <c r="T9" s="162"/>
      <c r="U9" s="162"/>
      <c r="V9" s="162"/>
      <c r="W9" s="162"/>
      <c r="X9" s="162"/>
      <c r="Y9" s="162"/>
      <c r="Z9" s="314"/>
      <c r="AA9" s="314"/>
      <c r="AB9" s="313"/>
      <c r="AC9" s="162"/>
      <c r="AD9" s="162"/>
      <c r="AE9" s="183" t="s">
        <v>213</v>
      </c>
      <c r="AF9" s="161"/>
      <c r="AG9" s="161"/>
      <c r="AH9" s="127"/>
      <c r="AI9" s="161"/>
      <c r="AJ9" s="161"/>
      <c r="AK9" s="161"/>
      <c r="AL9" s="317"/>
      <c r="AM9" s="239"/>
      <c r="AN9" s="239"/>
      <c r="AO9" s="161"/>
      <c r="AP9" s="320"/>
      <c r="AQ9" s="127" t="s">
        <v>213</v>
      </c>
      <c r="AR9" s="127" t="s">
        <v>213</v>
      </c>
      <c r="AS9" s="162"/>
      <c r="AT9" s="164"/>
      <c r="AU9" s="165"/>
      <c r="AV9" s="161"/>
      <c r="AW9" s="466"/>
      <c r="AX9" s="531"/>
      <c r="AY9" s="461"/>
      <c r="AZ9" s="461"/>
      <c r="BA9" s="461"/>
      <c r="BB9" s="461"/>
      <c r="BC9" s="325"/>
      <c r="BD9" s="325"/>
      <c r="BE9" s="325"/>
      <c r="BF9" s="325"/>
      <c r="BG9" s="161"/>
      <c r="BH9" s="239"/>
      <c r="BI9" s="239"/>
      <c r="BJ9" s="239"/>
      <c r="BK9" s="239"/>
      <c r="BL9" s="162"/>
      <c r="BM9" s="163"/>
      <c r="BN9" s="161"/>
      <c r="BO9" s="161"/>
      <c r="BP9" s="301"/>
      <c r="BQ9" s="434"/>
      <c r="BR9" s="435"/>
      <c r="BS9" s="436"/>
      <c r="BT9" s="436" t="s">
        <v>213</v>
      </c>
      <c r="BU9" s="437" t="s">
        <v>213</v>
      </c>
    </row>
    <row r="10" spans="1:264" s="42" customFormat="1" ht="24.95" customHeight="1" x14ac:dyDescent="0.25">
      <c r="A10" s="226" t="s">
        <v>50</v>
      </c>
      <c r="B10" s="227">
        <v>2</v>
      </c>
      <c r="C10" s="290">
        <v>10</v>
      </c>
      <c r="D10" s="167"/>
      <c r="E10" s="164">
        <v>8.48</v>
      </c>
      <c r="F10" s="164">
        <v>7.54</v>
      </c>
      <c r="G10" s="290">
        <v>1433</v>
      </c>
      <c r="H10" s="290">
        <v>1289</v>
      </c>
      <c r="I10" s="290">
        <v>246.00000000000011</v>
      </c>
      <c r="J10" s="290">
        <v>28.666666666666654</v>
      </c>
      <c r="K10" s="427">
        <v>88.346883468834704</v>
      </c>
      <c r="L10" s="290">
        <v>315.38461538461553</v>
      </c>
      <c r="M10" s="290">
        <v>27.196581196581185</v>
      </c>
      <c r="N10" s="427">
        <v>91.376693766937677</v>
      </c>
      <c r="O10" s="290">
        <v>630.76923076923106</v>
      </c>
      <c r="P10" s="290">
        <v>73.504273504273471</v>
      </c>
      <c r="Q10" s="427">
        <v>88.346883468834704</v>
      </c>
      <c r="R10" s="290"/>
      <c r="S10" s="290"/>
      <c r="T10" s="162"/>
      <c r="U10" s="162"/>
      <c r="V10" s="162"/>
      <c r="W10" s="162"/>
      <c r="X10" s="162"/>
      <c r="Y10" s="162"/>
      <c r="Z10" s="314"/>
      <c r="AA10" s="314"/>
      <c r="AB10" s="313"/>
      <c r="AC10" s="162"/>
      <c r="AD10" s="162"/>
      <c r="AE10" s="183" t="s">
        <v>213</v>
      </c>
      <c r="AF10" s="161"/>
      <c r="AG10" s="161"/>
      <c r="AH10" s="127" t="s">
        <v>214</v>
      </c>
      <c r="AI10" s="161" t="s">
        <v>215</v>
      </c>
      <c r="AJ10" s="161" t="s">
        <v>216</v>
      </c>
      <c r="AK10" s="161" t="s">
        <v>216</v>
      </c>
      <c r="AL10" s="318"/>
      <c r="AM10" s="240"/>
      <c r="AN10" s="240"/>
      <c r="AO10" s="167"/>
      <c r="AP10" s="321"/>
      <c r="AQ10" s="462">
        <v>146</v>
      </c>
      <c r="AR10" s="462">
        <v>258.00000000000017</v>
      </c>
      <c r="AS10" s="323"/>
      <c r="AT10" s="169"/>
      <c r="AU10" s="170"/>
      <c r="AV10" s="167"/>
      <c r="AW10" s="532">
        <v>15</v>
      </c>
      <c r="AX10" s="533"/>
      <c r="AY10" s="463"/>
      <c r="AZ10" s="463"/>
      <c r="BA10" s="463"/>
      <c r="BB10" s="463"/>
      <c r="BC10" s="326"/>
      <c r="BD10" s="326"/>
      <c r="BE10" s="326"/>
      <c r="BF10" s="326"/>
      <c r="BG10" s="167"/>
      <c r="BH10" s="240"/>
      <c r="BI10" s="240"/>
      <c r="BJ10" s="240"/>
      <c r="BK10" s="240"/>
      <c r="BL10" s="323"/>
      <c r="BM10" s="168"/>
      <c r="BN10" s="167"/>
      <c r="BO10" s="167"/>
      <c r="BP10" s="195"/>
      <c r="BQ10" s="438"/>
      <c r="BR10" s="435"/>
      <c r="BS10" s="436"/>
      <c r="BT10" s="436"/>
      <c r="BU10" s="437" t="s">
        <v>213</v>
      </c>
    </row>
    <row r="11" spans="1:264" s="42" customFormat="1" ht="24.95" customHeight="1" x14ac:dyDescent="0.25">
      <c r="A11" s="226" t="s">
        <v>51</v>
      </c>
      <c r="B11" s="227">
        <v>3</v>
      </c>
      <c r="C11" s="290">
        <v>17</v>
      </c>
      <c r="D11" s="167"/>
      <c r="E11" s="164"/>
      <c r="F11" s="164"/>
      <c r="G11" s="290"/>
      <c r="H11" s="290"/>
      <c r="I11" s="466" t="s">
        <v>213</v>
      </c>
      <c r="J11" s="466" t="s">
        <v>213</v>
      </c>
      <c r="K11" s="427" t="s">
        <v>213</v>
      </c>
      <c r="L11" s="290"/>
      <c r="M11" s="290"/>
      <c r="N11" s="427"/>
      <c r="O11" s="290"/>
      <c r="P11" s="290"/>
      <c r="Q11" s="427"/>
      <c r="R11" s="290"/>
      <c r="S11" s="290"/>
      <c r="T11" s="162"/>
      <c r="U11" s="162"/>
      <c r="V11" s="162"/>
      <c r="W11" s="162"/>
      <c r="X11" s="162"/>
      <c r="Y11" s="162"/>
      <c r="Z11" s="314"/>
      <c r="AA11" s="314"/>
      <c r="AB11" s="313"/>
      <c r="AC11" s="162"/>
      <c r="AD11" s="162"/>
      <c r="AE11" s="183" t="s">
        <v>213</v>
      </c>
      <c r="AF11" s="161"/>
      <c r="AG11" s="161"/>
      <c r="AH11" s="127"/>
      <c r="AI11" s="161"/>
      <c r="AJ11" s="161"/>
      <c r="AK11" s="161"/>
      <c r="AL11" s="318"/>
      <c r="AM11" s="240"/>
      <c r="AN11" s="240"/>
      <c r="AO11" s="167"/>
      <c r="AP11" s="321"/>
      <c r="AQ11" s="462" t="s">
        <v>213</v>
      </c>
      <c r="AR11" s="462" t="s">
        <v>213</v>
      </c>
      <c r="AS11" s="323"/>
      <c r="AT11" s="169"/>
      <c r="AU11" s="170"/>
      <c r="AV11" s="167"/>
      <c r="AW11" s="532"/>
      <c r="AX11" s="533"/>
      <c r="AY11" s="463"/>
      <c r="AZ11" s="463"/>
      <c r="BA11" s="463"/>
      <c r="BB11" s="463"/>
      <c r="BC11" s="326"/>
      <c r="BD11" s="326"/>
      <c r="BE11" s="326"/>
      <c r="BF11" s="326"/>
      <c r="BG11" s="167"/>
      <c r="BH11" s="240"/>
      <c r="BI11" s="240"/>
      <c r="BJ11" s="240"/>
      <c r="BK11" s="240"/>
      <c r="BL11" s="323"/>
      <c r="BM11" s="168"/>
      <c r="BN11" s="167"/>
      <c r="BO11" s="167"/>
      <c r="BP11" s="195"/>
      <c r="BQ11" s="438"/>
      <c r="BR11" s="435"/>
      <c r="BS11" s="436"/>
      <c r="BT11" s="436" t="s">
        <v>213</v>
      </c>
      <c r="BU11" s="437" t="s">
        <v>213</v>
      </c>
    </row>
    <row r="12" spans="1:264" s="42" customFormat="1" ht="24.95" customHeight="1" x14ac:dyDescent="0.25">
      <c r="A12" s="226" t="s">
        <v>52</v>
      </c>
      <c r="B12" s="227">
        <v>4</v>
      </c>
      <c r="C12" s="290">
        <v>21</v>
      </c>
      <c r="D12" s="167"/>
      <c r="E12" s="164"/>
      <c r="F12" s="164"/>
      <c r="G12" s="290"/>
      <c r="H12" s="290"/>
      <c r="I12" s="290" t="s">
        <v>213</v>
      </c>
      <c r="J12" s="290" t="s">
        <v>213</v>
      </c>
      <c r="K12" s="427" t="s">
        <v>213</v>
      </c>
      <c r="L12" s="290"/>
      <c r="M12" s="290"/>
      <c r="N12" s="427"/>
      <c r="O12" s="290"/>
      <c r="P12" s="290"/>
      <c r="Q12" s="427"/>
      <c r="R12" s="290"/>
      <c r="S12" s="290"/>
      <c r="T12" s="162"/>
      <c r="U12" s="162"/>
      <c r="V12" s="162"/>
      <c r="W12" s="162"/>
      <c r="X12" s="162"/>
      <c r="Y12" s="162"/>
      <c r="Z12" s="314"/>
      <c r="AA12" s="314"/>
      <c r="AB12" s="313"/>
      <c r="AC12" s="162"/>
      <c r="AD12" s="162"/>
      <c r="AE12" s="183" t="s">
        <v>213</v>
      </c>
      <c r="AF12" s="161"/>
      <c r="AG12" s="161"/>
      <c r="AH12" s="127"/>
      <c r="AI12" s="161"/>
      <c r="AJ12" s="161"/>
      <c r="AK12" s="161"/>
      <c r="AL12" s="318"/>
      <c r="AM12" s="240"/>
      <c r="AN12" s="240"/>
      <c r="AO12" s="167"/>
      <c r="AP12" s="321"/>
      <c r="AQ12" s="462" t="s">
        <v>213</v>
      </c>
      <c r="AR12" s="462" t="s">
        <v>213</v>
      </c>
      <c r="AS12" s="323"/>
      <c r="AT12" s="169"/>
      <c r="AU12" s="170"/>
      <c r="AV12" s="167"/>
      <c r="AW12" s="532"/>
      <c r="AX12" s="533"/>
      <c r="AY12" s="463"/>
      <c r="AZ12" s="463"/>
      <c r="BA12" s="463"/>
      <c r="BB12" s="463"/>
      <c r="BC12" s="326"/>
      <c r="BD12" s="326"/>
      <c r="BE12" s="326"/>
      <c r="BF12" s="326"/>
      <c r="BG12" s="167"/>
      <c r="BH12" s="240"/>
      <c r="BI12" s="240"/>
      <c r="BJ12" s="240"/>
      <c r="BK12" s="240"/>
      <c r="BL12" s="323"/>
      <c r="BM12" s="168"/>
      <c r="BN12" s="167"/>
      <c r="BO12" s="167"/>
      <c r="BP12" s="195"/>
      <c r="BQ12" s="438"/>
      <c r="BR12" s="435"/>
      <c r="BS12" s="436"/>
      <c r="BT12" s="436" t="s">
        <v>213</v>
      </c>
      <c r="BU12" s="437" t="s">
        <v>213</v>
      </c>
    </row>
    <row r="13" spans="1:264" s="42" customFormat="1" ht="24.95" customHeight="1" x14ac:dyDescent="0.25">
      <c r="A13" s="226" t="s">
        <v>53</v>
      </c>
      <c r="B13" s="227">
        <v>5</v>
      </c>
      <c r="C13" s="290">
        <v>15</v>
      </c>
      <c r="D13" s="167"/>
      <c r="E13" s="164"/>
      <c r="F13" s="164"/>
      <c r="G13" s="290"/>
      <c r="H13" s="290"/>
      <c r="I13" s="290" t="s">
        <v>213</v>
      </c>
      <c r="J13" s="290" t="s">
        <v>213</v>
      </c>
      <c r="K13" s="427" t="s">
        <v>213</v>
      </c>
      <c r="L13" s="290"/>
      <c r="M13" s="290"/>
      <c r="N13" s="427"/>
      <c r="O13" s="290"/>
      <c r="P13" s="290"/>
      <c r="Q13" s="427"/>
      <c r="R13" s="290"/>
      <c r="S13" s="290"/>
      <c r="T13" s="162"/>
      <c r="U13" s="162"/>
      <c r="V13" s="162"/>
      <c r="W13" s="162"/>
      <c r="X13" s="162"/>
      <c r="Y13" s="162"/>
      <c r="Z13" s="314"/>
      <c r="AA13" s="314"/>
      <c r="AB13" s="313"/>
      <c r="AC13" s="162"/>
      <c r="AD13" s="162"/>
      <c r="AE13" s="183" t="s">
        <v>213</v>
      </c>
      <c r="AF13" s="161"/>
      <c r="AG13" s="161"/>
      <c r="AH13" s="127"/>
      <c r="AI13" s="161"/>
      <c r="AJ13" s="161"/>
      <c r="AK13" s="161"/>
      <c r="AL13" s="318"/>
      <c r="AM13" s="240"/>
      <c r="AN13" s="240"/>
      <c r="AO13" s="167"/>
      <c r="AP13" s="321"/>
      <c r="AQ13" s="462" t="s">
        <v>213</v>
      </c>
      <c r="AR13" s="462" t="s">
        <v>213</v>
      </c>
      <c r="AS13" s="323"/>
      <c r="AT13" s="169"/>
      <c r="AU13" s="170"/>
      <c r="AV13" s="167"/>
      <c r="AW13" s="532"/>
      <c r="AX13" s="533"/>
      <c r="AY13" s="463"/>
      <c r="AZ13" s="463"/>
      <c r="BA13" s="463"/>
      <c r="BB13" s="463"/>
      <c r="BC13" s="326"/>
      <c r="BD13" s="326"/>
      <c r="BE13" s="326"/>
      <c r="BF13" s="326"/>
      <c r="BG13" s="167"/>
      <c r="BH13" s="240"/>
      <c r="BI13" s="240"/>
      <c r="BJ13" s="240"/>
      <c r="BK13" s="240"/>
      <c r="BL13" s="323"/>
      <c r="BM13" s="168"/>
      <c r="BN13" s="167"/>
      <c r="BO13" s="167"/>
      <c r="BP13" s="195"/>
      <c r="BQ13" s="438"/>
      <c r="BR13" s="435"/>
      <c r="BS13" s="436"/>
      <c r="BT13" s="436" t="s">
        <v>213</v>
      </c>
      <c r="BU13" s="437" t="s">
        <v>213</v>
      </c>
    </row>
    <row r="14" spans="1:264" s="42" customFormat="1" ht="24.95" customHeight="1" x14ac:dyDescent="0.25">
      <c r="A14" s="226" t="s">
        <v>47</v>
      </c>
      <c r="B14" s="227">
        <v>6</v>
      </c>
      <c r="C14" s="290">
        <v>12</v>
      </c>
      <c r="D14" s="167"/>
      <c r="E14" s="164">
        <v>7.12</v>
      </c>
      <c r="F14" s="164">
        <v>7.44</v>
      </c>
      <c r="G14" s="290">
        <v>1581</v>
      </c>
      <c r="H14" s="290">
        <v>1332</v>
      </c>
      <c r="I14" s="290">
        <v>226.00000000000009</v>
      </c>
      <c r="J14" s="290">
        <v>15.500000000000027</v>
      </c>
      <c r="K14" s="427">
        <v>93.141592920353972</v>
      </c>
      <c r="L14" s="290">
        <v>608.5</v>
      </c>
      <c r="M14" s="290">
        <v>18</v>
      </c>
      <c r="N14" s="427">
        <v>97.041906327033686</v>
      </c>
      <c r="O14" s="290">
        <v>1217</v>
      </c>
      <c r="P14" s="290">
        <v>103</v>
      </c>
      <c r="Q14" s="427">
        <v>91.536565324568613</v>
      </c>
      <c r="R14" s="290"/>
      <c r="S14" s="290"/>
      <c r="T14" s="162"/>
      <c r="U14" s="162"/>
      <c r="V14" s="162"/>
      <c r="W14" s="162"/>
      <c r="X14" s="162"/>
      <c r="Y14" s="162"/>
      <c r="Z14" s="314"/>
      <c r="AA14" s="314"/>
      <c r="AB14" s="313"/>
      <c r="AC14" s="162">
        <v>14.6</v>
      </c>
      <c r="AD14" s="162">
        <v>5.5</v>
      </c>
      <c r="AE14" s="183">
        <v>62.328767123287669</v>
      </c>
      <c r="AF14" s="161"/>
      <c r="AG14" s="161"/>
      <c r="AH14" s="127" t="s">
        <v>214</v>
      </c>
      <c r="AI14" s="161" t="s">
        <v>215</v>
      </c>
      <c r="AJ14" s="161" t="s">
        <v>216</v>
      </c>
      <c r="AK14" s="161" t="s">
        <v>216</v>
      </c>
      <c r="AL14" s="318"/>
      <c r="AM14" s="240"/>
      <c r="AN14" s="240"/>
      <c r="AO14" s="167"/>
      <c r="AP14" s="321"/>
      <c r="AQ14" s="462">
        <v>105.99999999999997</v>
      </c>
      <c r="AR14" s="462">
        <v>188.00000000000011</v>
      </c>
      <c r="AS14" s="323"/>
      <c r="AT14" s="169"/>
      <c r="AU14" s="170"/>
      <c r="AV14" s="167"/>
      <c r="AW14" s="532"/>
      <c r="AX14" s="533"/>
      <c r="AY14" s="529"/>
      <c r="AZ14" s="463"/>
      <c r="BA14" s="463"/>
      <c r="BB14" s="463"/>
      <c r="BC14" s="326"/>
      <c r="BD14" s="326"/>
      <c r="BE14" s="326"/>
      <c r="BF14" s="326"/>
      <c r="BG14" s="167"/>
      <c r="BH14" s="240"/>
      <c r="BI14" s="240"/>
      <c r="BJ14" s="240"/>
      <c r="BK14" s="240"/>
      <c r="BL14" s="323"/>
      <c r="BM14" s="168"/>
      <c r="BN14" s="167"/>
      <c r="BO14" s="167"/>
      <c r="BP14" s="195"/>
      <c r="BQ14" s="438"/>
      <c r="BR14" s="435"/>
      <c r="BS14" s="436"/>
      <c r="BT14" s="436" t="s">
        <v>213</v>
      </c>
      <c r="BU14" s="437" t="s">
        <v>213</v>
      </c>
    </row>
    <row r="15" spans="1:264" s="42" customFormat="1" ht="24.95" customHeight="1" x14ac:dyDescent="0.25">
      <c r="A15" s="226" t="s">
        <v>48</v>
      </c>
      <c r="B15" s="227">
        <v>7</v>
      </c>
      <c r="C15" s="290">
        <v>12</v>
      </c>
      <c r="D15" s="167"/>
      <c r="E15" s="164"/>
      <c r="F15" s="164"/>
      <c r="G15" s="290"/>
      <c r="H15" s="290"/>
      <c r="I15" s="290" t="s">
        <v>213</v>
      </c>
      <c r="J15" s="290" t="s">
        <v>213</v>
      </c>
      <c r="K15" s="427" t="s">
        <v>213</v>
      </c>
      <c r="L15" s="290"/>
      <c r="M15" s="290"/>
      <c r="N15" s="427"/>
      <c r="O15" s="290"/>
      <c r="P15" s="290"/>
      <c r="Q15" s="427" t="s">
        <v>213</v>
      </c>
      <c r="R15" s="290"/>
      <c r="S15" s="290"/>
      <c r="T15" s="162"/>
      <c r="U15" s="162"/>
      <c r="V15" s="162"/>
      <c r="W15" s="162"/>
      <c r="X15" s="162"/>
      <c r="Y15" s="162"/>
      <c r="Z15" s="314"/>
      <c r="AA15" s="314"/>
      <c r="AB15" s="313"/>
      <c r="AC15" s="162"/>
      <c r="AD15" s="162"/>
      <c r="AE15" s="183" t="s">
        <v>213</v>
      </c>
      <c r="AF15" s="161"/>
      <c r="AG15" s="161"/>
      <c r="AH15" s="127"/>
      <c r="AI15" s="161"/>
      <c r="AJ15" s="161"/>
      <c r="AK15" s="161"/>
      <c r="AL15" s="318"/>
      <c r="AM15" s="240"/>
      <c r="AN15" s="240"/>
      <c r="AO15" s="167"/>
      <c r="AP15" s="321"/>
      <c r="AQ15" s="462" t="s">
        <v>213</v>
      </c>
      <c r="AR15" s="462" t="s">
        <v>213</v>
      </c>
      <c r="AS15" s="323"/>
      <c r="AT15" s="169"/>
      <c r="AU15" s="170"/>
      <c r="AV15" s="167"/>
      <c r="AW15" s="532"/>
      <c r="AX15" s="533"/>
      <c r="AY15" s="463"/>
      <c r="AZ15" s="463"/>
      <c r="BA15" s="463"/>
      <c r="BB15" s="463"/>
      <c r="BC15" s="326"/>
      <c r="BD15" s="326"/>
      <c r="BE15" s="326"/>
      <c r="BF15" s="326"/>
      <c r="BG15" s="167"/>
      <c r="BH15" s="240"/>
      <c r="BI15" s="240"/>
      <c r="BJ15" s="240"/>
      <c r="BK15" s="240"/>
      <c r="BL15" s="323"/>
      <c r="BM15" s="168"/>
      <c r="BN15" s="167"/>
      <c r="BO15" s="167"/>
      <c r="BP15" s="195"/>
      <c r="BQ15" s="438"/>
      <c r="BR15" s="435"/>
      <c r="BS15" s="436"/>
      <c r="BT15" s="436" t="s">
        <v>213</v>
      </c>
      <c r="BU15" s="437" t="s">
        <v>213</v>
      </c>
    </row>
    <row r="16" spans="1:264" s="42" customFormat="1" ht="24.95" customHeight="1" x14ac:dyDescent="0.25">
      <c r="A16" s="226" t="s">
        <v>49</v>
      </c>
      <c r="B16" s="227">
        <v>8</v>
      </c>
      <c r="C16" s="290">
        <v>11</v>
      </c>
      <c r="D16" s="167"/>
      <c r="E16" s="164"/>
      <c r="F16" s="164"/>
      <c r="G16" s="290"/>
      <c r="H16" s="290"/>
      <c r="I16" s="290" t="s">
        <v>213</v>
      </c>
      <c r="J16" s="290" t="s">
        <v>213</v>
      </c>
      <c r="K16" s="427" t="s">
        <v>213</v>
      </c>
      <c r="L16" s="290"/>
      <c r="M16" s="290"/>
      <c r="N16" s="427"/>
      <c r="O16" s="290"/>
      <c r="P16" s="290"/>
      <c r="Q16" s="427" t="s">
        <v>213</v>
      </c>
      <c r="R16" s="290"/>
      <c r="S16" s="290"/>
      <c r="T16" s="162"/>
      <c r="U16" s="162"/>
      <c r="V16" s="162"/>
      <c r="W16" s="162"/>
      <c r="X16" s="162"/>
      <c r="Y16" s="162"/>
      <c r="Z16" s="314"/>
      <c r="AA16" s="314"/>
      <c r="AB16" s="313"/>
      <c r="AC16" s="162"/>
      <c r="AD16" s="162"/>
      <c r="AE16" s="183"/>
      <c r="AF16" s="161"/>
      <c r="AG16" s="161"/>
      <c r="AH16" s="127"/>
      <c r="AI16" s="161"/>
      <c r="AJ16" s="161"/>
      <c r="AK16" s="161"/>
      <c r="AL16" s="318"/>
      <c r="AM16" s="240"/>
      <c r="AN16" s="240"/>
      <c r="AO16" s="167"/>
      <c r="AP16" s="321"/>
      <c r="AQ16" s="462" t="s">
        <v>213</v>
      </c>
      <c r="AR16" s="462" t="s">
        <v>213</v>
      </c>
      <c r="AS16" s="323"/>
      <c r="AT16" s="169"/>
      <c r="AU16" s="170"/>
      <c r="AV16" s="167"/>
      <c r="AW16" s="532"/>
      <c r="AX16" s="533"/>
      <c r="AY16" s="463"/>
      <c r="AZ16" s="463"/>
      <c r="BA16" s="463"/>
      <c r="BB16" s="534"/>
      <c r="BC16" s="326"/>
      <c r="BD16" s="326"/>
      <c r="BE16" s="326"/>
      <c r="BF16" s="326"/>
      <c r="BG16" s="167"/>
      <c r="BH16" s="240"/>
      <c r="BI16" s="240"/>
      <c r="BJ16" s="240"/>
      <c r="BK16" s="240"/>
      <c r="BL16" s="323"/>
      <c r="BM16" s="168"/>
      <c r="BN16" s="167"/>
      <c r="BO16" s="167"/>
      <c r="BP16" s="195"/>
      <c r="BQ16" s="438"/>
      <c r="BR16" s="435"/>
      <c r="BS16" s="436"/>
      <c r="BT16" s="436" t="s">
        <v>213</v>
      </c>
      <c r="BU16" s="437" t="s">
        <v>213</v>
      </c>
    </row>
    <row r="17" spans="1:73" s="42" customFormat="1" ht="24.95" customHeight="1" x14ac:dyDescent="0.25">
      <c r="A17" s="226" t="s">
        <v>50</v>
      </c>
      <c r="B17" s="227">
        <v>9</v>
      </c>
      <c r="C17" s="290">
        <v>14</v>
      </c>
      <c r="D17" s="167"/>
      <c r="E17" s="164">
        <v>7.6</v>
      </c>
      <c r="F17" s="164">
        <v>7.61</v>
      </c>
      <c r="G17" s="290">
        <v>1379</v>
      </c>
      <c r="H17" s="290">
        <v>1262</v>
      </c>
      <c r="I17" s="290">
        <v>241.99999999999997</v>
      </c>
      <c r="J17" s="290">
        <v>11.999999999999973</v>
      </c>
      <c r="K17" s="427">
        <v>95.041322314049594</v>
      </c>
      <c r="L17" s="290">
        <v>310.25641025641022</v>
      </c>
      <c r="M17" s="290">
        <v>16</v>
      </c>
      <c r="N17" s="427">
        <v>94.84297520661157</v>
      </c>
      <c r="O17" s="290">
        <v>620.51282051282044</v>
      </c>
      <c r="P17" s="290">
        <v>81</v>
      </c>
      <c r="Q17" s="427">
        <v>86.946280991735534</v>
      </c>
      <c r="R17" s="290"/>
      <c r="S17" s="290"/>
      <c r="T17" s="162"/>
      <c r="U17" s="162"/>
      <c r="V17" s="162"/>
      <c r="W17" s="162"/>
      <c r="X17" s="162"/>
      <c r="Y17" s="162"/>
      <c r="Z17" s="314"/>
      <c r="AA17" s="314"/>
      <c r="AB17" s="313"/>
      <c r="AC17" s="162"/>
      <c r="AD17" s="162"/>
      <c r="AE17" s="183" t="s">
        <v>213</v>
      </c>
      <c r="AF17" s="161"/>
      <c r="AG17" s="161"/>
      <c r="AH17" s="127" t="s">
        <v>214</v>
      </c>
      <c r="AI17" s="161" t="s">
        <v>215</v>
      </c>
      <c r="AJ17" s="161" t="s">
        <v>216</v>
      </c>
      <c r="AK17" s="161" t="s">
        <v>216</v>
      </c>
      <c r="AL17" s="318"/>
      <c r="AM17" s="240"/>
      <c r="AN17" s="240"/>
      <c r="AO17" s="167"/>
      <c r="AP17" s="321"/>
      <c r="AQ17" s="462">
        <v>198.00000000000011</v>
      </c>
      <c r="AR17" s="462">
        <v>207.99999999999986</v>
      </c>
      <c r="AS17" s="323"/>
      <c r="AT17" s="169"/>
      <c r="AU17" s="170"/>
      <c r="AV17" s="167"/>
      <c r="AW17" s="532"/>
      <c r="AX17" s="533"/>
      <c r="AY17" s="463"/>
      <c r="AZ17" s="463"/>
      <c r="BA17" s="463"/>
      <c r="BB17" s="463"/>
      <c r="BC17" s="326"/>
      <c r="BD17" s="326"/>
      <c r="BE17" s="326"/>
      <c r="BF17" s="326"/>
      <c r="BG17" s="167"/>
      <c r="BH17" s="240"/>
      <c r="BI17" s="240"/>
      <c r="BJ17" s="240"/>
      <c r="BK17" s="240"/>
      <c r="BL17" s="323"/>
      <c r="BM17" s="168"/>
      <c r="BN17" s="167"/>
      <c r="BO17" s="167"/>
      <c r="BP17" s="195"/>
      <c r="BQ17" s="438"/>
      <c r="BR17" s="435"/>
      <c r="BS17" s="436"/>
      <c r="BT17" s="436" t="s">
        <v>213</v>
      </c>
      <c r="BU17" s="437" t="s">
        <v>213</v>
      </c>
    </row>
    <row r="18" spans="1:73" s="42" customFormat="1" ht="24.95" customHeight="1" x14ac:dyDescent="0.25">
      <c r="A18" s="226" t="s">
        <v>51</v>
      </c>
      <c r="B18" s="227">
        <v>10</v>
      </c>
      <c r="C18" s="290">
        <v>13</v>
      </c>
      <c r="D18" s="167"/>
      <c r="E18" s="164"/>
      <c r="F18" s="164"/>
      <c r="G18" s="290"/>
      <c r="H18" s="290"/>
      <c r="I18" s="290" t="s">
        <v>213</v>
      </c>
      <c r="J18" s="290" t="s">
        <v>213</v>
      </c>
      <c r="K18" s="427" t="s">
        <v>213</v>
      </c>
      <c r="L18" s="290"/>
      <c r="M18" s="290"/>
      <c r="N18" s="427"/>
      <c r="O18" s="290"/>
      <c r="P18" s="290"/>
      <c r="Q18" s="427" t="s">
        <v>213</v>
      </c>
      <c r="R18" s="290"/>
      <c r="S18" s="290"/>
      <c r="T18" s="162"/>
      <c r="U18" s="162"/>
      <c r="V18" s="162"/>
      <c r="W18" s="162"/>
      <c r="X18" s="162"/>
      <c r="Y18" s="162"/>
      <c r="Z18" s="314"/>
      <c r="AA18" s="314"/>
      <c r="AB18" s="313"/>
      <c r="AC18" s="162"/>
      <c r="AD18" s="162"/>
      <c r="AE18" s="183" t="s">
        <v>213</v>
      </c>
      <c r="AF18" s="161"/>
      <c r="AG18" s="161"/>
      <c r="AH18" s="127"/>
      <c r="AI18" s="161"/>
      <c r="AJ18" s="161"/>
      <c r="AK18" s="161"/>
      <c r="AL18" s="318"/>
      <c r="AM18" s="240"/>
      <c r="AN18" s="240"/>
      <c r="AO18" s="167"/>
      <c r="AP18" s="321"/>
      <c r="AQ18" s="462" t="s">
        <v>213</v>
      </c>
      <c r="AR18" s="462" t="s">
        <v>213</v>
      </c>
      <c r="AS18" s="323"/>
      <c r="AT18" s="169"/>
      <c r="AU18" s="170"/>
      <c r="AV18" s="167"/>
      <c r="AW18" s="532"/>
      <c r="AX18" s="533"/>
      <c r="AY18" s="463"/>
      <c r="AZ18" s="463"/>
      <c r="BA18" s="463"/>
      <c r="BB18" s="463"/>
      <c r="BC18" s="326"/>
      <c r="BD18" s="326"/>
      <c r="BE18" s="326"/>
      <c r="BF18" s="326"/>
      <c r="BG18" s="167"/>
      <c r="BH18" s="240"/>
      <c r="BI18" s="240"/>
      <c r="BJ18" s="240"/>
      <c r="BK18" s="240"/>
      <c r="BL18" s="323"/>
      <c r="BM18" s="168"/>
      <c r="BN18" s="167"/>
      <c r="BO18" s="167"/>
      <c r="BP18" s="195"/>
      <c r="BQ18" s="438"/>
      <c r="BR18" s="435"/>
      <c r="BS18" s="436"/>
      <c r="BT18" s="436" t="s">
        <v>213</v>
      </c>
      <c r="BU18" s="437" t="s">
        <v>213</v>
      </c>
    </row>
    <row r="19" spans="1:73" s="42" customFormat="1" ht="24.95" customHeight="1" x14ac:dyDescent="0.25">
      <c r="A19" s="226" t="s">
        <v>52</v>
      </c>
      <c r="B19" s="227">
        <v>11</v>
      </c>
      <c r="C19" s="290">
        <v>16</v>
      </c>
      <c r="D19" s="167"/>
      <c r="E19" s="164"/>
      <c r="F19" s="164"/>
      <c r="G19" s="290"/>
      <c r="H19" s="290"/>
      <c r="I19" s="290" t="s">
        <v>213</v>
      </c>
      <c r="J19" s="290" t="s">
        <v>213</v>
      </c>
      <c r="K19" s="427" t="s">
        <v>213</v>
      </c>
      <c r="L19" s="290"/>
      <c r="M19" s="290"/>
      <c r="N19" s="427"/>
      <c r="O19" s="290"/>
      <c r="P19" s="290"/>
      <c r="Q19" s="427" t="s">
        <v>213</v>
      </c>
      <c r="R19" s="290"/>
      <c r="S19" s="290"/>
      <c r="T19" s="162"/>
      <c r="U19" s="162"/>
      <c r="V19" s="162"/>
      <c r="W19" s="162"/>
      <c r="X19" s="162"/>
      <c r="Y19" s="162"/>
      <c r="Z19" s="314"/>
      <c r="AA19" s="314"/>
      <c r="AB19" s="313"/>
      <c r="AC19" s="162"/>
      <c r="AD19" s="162"/>
      <c r="AE19" s="183" t="s">
        <v>213</v>
      </c>
      <c r="AF19" s="161"/>
      <c r="AG19" s="161"/>
      <c r="AH19" s="127"/>
      <c r="AI19" s="161"/>
      <c r="AJ19" s="161"/>
      <c r="AK19" s="161"/>
      <c r="AL19" s="318"/>
      <c r="AM19" s="240"/>
      <c r="AN19" s="240"/>
      <c r="AO19" s="167"/>
      <c r="AP19" s="321"/>
      <c r="AQ19" s="462" t="s">
        <v>213</v>
      </c>
      <c r="AR19" s="462" t="s">
        <v>213</v>
      </c>
      <c r="AS19" s="323"/>
      <c r="AT19" s="169"/>
      <c r="AU19" s="170"/>
      <c r="AV19" s="167"/>
      <c r="AW19" s="532"/>
      <c r="AX19" s="533"/>
      <c r="AY19" s="463"/>
      <c r="AZ19" s="463"/>
      <c r="BA19" s="463"/>
      <c r="BB19" s="463"/>
      <c r="BC19" s="326"/>
      <c r="BD19" s="326"/>
      <c r="BE19" s="326"/>
      <c r="BF19" s="326"/>
      <c r="BG19" s="167"/>
      <c r="BH19" s="240"/>
      <c r="BI19" s="240"/>
      <c r="BJ19" s="240"/>
      <c r="BK19" s="240"/>
      <c r="BL19" s="323"/>
      <c r="BM19" s="168"/>
      <c r="BN19" s="167"/>
      <c r="BO19" s="167"/>
      <c r="BP19" s="195"/>
      <c r="BQ19" s="438"/>
      <c r="BR19" s="435"/>
      <c r="BS19" s="436"/>
      <c r="BT19" s="436" t="s">
        <v>213</v>
      </c>
      <c r="BU19" s="437" t="s">
        <v>213</v>
      </c>
    </row>
    <row r="20" spans="1:73" s="42" customFormat="1" ht="24.95" customHeight="1" x14ac:dyDescent="0.25">
      <c r="A20" s="226" t="s">
        <v>53</v>
      </c>
      <c r="B20" s="227">
        <v>12</v>
      </c>
      <c r="C20" s="290">
        <v>15</v>
      </c>
      <c r="D20" s="167"/>
      <c r="E20" s="164"/>
      <c r="F20" s="164"/>
      <c r="G20" s="290"/>
      <c r="H20" s="290"/>
      <c r="I20" s="290" t="s">
        <v>213</v>
      </c>
      <c r="J20" s="290" t="s">
        <v>213</v>
      </c>
      <c r="K20" s="427" t="s">
        <v>213</v>
      </c>
      <c r="L20" s="290"/>
      <c r="M20" s="290"/>
      <c r="N20" s="427"/>
      <c r="O20" s="290"/>
      <c r="P20" s="290"/>
      <c r="Q20" s="427" t="s">
        <v>213</v>
      </c>
      <c r="R20" s="290"/>
      <c r="S20" s="290"/>
      <c r="T20" s="162"/>
      <c r="U20" s="162"/>
      <c r="V20" s="162"/>
      <c r="W20" s="162"/>
      <c r="X20" s="162"/>
      <c r="Y20" s="162"/>
      <c r="Z20" s="314"/>
      <c r="AA20" s="314"/>
      <c r="AB20" s="313"/>
      <c r="AC20" s="162"/>
      <c r="AD20" s="162"/>
      <c r="AE20" s="183" t="s">
        <v>213</v>
      </c>
      <c r="AF20" s="161"/>
      <c r="AG20" s="161"/>
      <c r="AH20" s="127"/>
      <c r="AI20" s="161"/>
      <c r="AJ20" s="161"/>
      <c r="AK20" s="161"/>
      <c r="AL20" s="318"/>
      <c r="AM20" s="240"/>
      <c r="AN20" s="240"/>
      <c r="AO20" s="167"/>
      <c r="AP20" s="321"/>
      <c r="AQ20" s="462" t="s">
        <v>213</v>
      </c>
      <c r="AR20" s="462" t="s">
        <v>213</v>
      </c>
      <c r="AS20" s="323"/>
      <c r="AT20" s="169"/>
      <c r="AU20" s="170"/>
      <c r="AV20" s="167"/>
      <c r="AW20" s="532"/>
      <c r="AX20" s="533"/>
      <c r="AY20" s="463"/>
      <c r="AZ20" s="463"/>
      <c r="BA20" s="463"/>
      <c r="BB20" s="463"/>
      <c r="BC20" s="326"/>
      <c r="BD20" s="326"/>
      <c r="BE20" s="326"/>
      <c r="BF20" s="326"/>
      <c r="BG20" s="167"/>
      <c r="BH20" s="240"/>
      <c r="BI20" s="240"/>
      <c r="BJ20" s="240"/>
      <c r="BK20" s="240"/>
      <c r="BL20" s="323"/>
      <c r="BM20" s="168"/>
      <c r="BN20" s="167"/>
      <c r="BO20" s="167"/>
      <c r="BP20" s="195"/>
      <c r="BQ20" s="438"/>
      <c r="BR20" s="435"/>
      <c r="BS20" s="436"/>
      <c r="BT20" s="436" t="s">
        <v>213</v>
      </c>
      <c r="BU20" s="437" t="s">
        <v>213</v>
      </c>
    </row>
    <row r="21" spans="1:73" s="42" customFormat="1" ht="24.95" customHeight="1" x14ac:dyDescent="0.25">
      <c r="A21" s="226" t="s">
        <v>47</v>
      </c>
      <c r="B21" s="227">
        <v>13</v>
      </c>
      <c r="C21" s="290">
        <v>21</v>
      </c>
      <c r="D21" s="167"/>
      <c r="E21" s="164">
        <v>7.67</v>
      </c>
      <c r="F21" s="164">
        <v>7.8</v>
      </c>
      <c r="G21" s="290">
        <v>1555</v>
      </c>
      <c r="H21" s="290">
        <v>1329</v>
      </c>
      <c r="I21" s="290">
        <v>300</v>
      </c>
      <c r="J21" s="290">
        <v>31</v>
      </c>
      <c r="K21" s="427">
        <v>89.666666666666671</v>
      </c>
      <c r="L21" s="290">
        <v>1387</v>
      </c>
      <c r="M21" s="290">
        <v>20</v>
      </c>
      <c r="N21" s="427">
        <v>98.558038932948804</v>
      </c>
      <c r="O21" s="290">
        <v>2774</v>
      </c>
      <c r="P21" s="290">
        <v>118</v>
      </c>
      <c r="Q21" s="427">
        <v>95.746214852198989</v>
      </c>
      <c r="R21" s="290"/>
      <c r="S21" s="290"/>
      <c r="T21" s="162"/>
      <c r="U21" s="162"/>
      <c r="V21" s="162"/>
      <c r="W21" s="162"/>
      <c r="X21" s="162"/>
      <c r="Y21" s="162"/>
      <c r="Z21" s="314"/>
      <c r="AA21" s="314"/>
      <c r="AB21" s="313"/>
      <c r="AC21" s="162"/>
      <c r="AD21" s="162"/>
      <c r="AE21" s="183" t="s">
        <v>213</v>
      </c>
      <c r="AF21" s="161"/>
      <c r="AG21" s="161"/>
      <c r="AH21" s="127" t="s">
        <v>214</v>
      </c>
      <c r="AI21" s="161" t="s">
        <v>215</v>
      </c>
      <c r="AJ21" s="161" t="s">
        <v>216</v>
      </c>
      <c r="AK21" s="161" t="s">
        <v>216</v>
      </c>
      <c r="AL21" s="318"/>
      <c r="AM21" s="240"/>
      <c r="AN21" s="240"/>
      <c r="AO21" s="167"/>
      <c r="AP21" s="321"/>
      <c r="AQ21" s="462">
        <v>186.00000000000003</v>
      </c>
      <c r="AR21" s="462">
        <v>214</v>
      </c>
      <c r="AS21" s="323"/>
      <c r="AT21" s="169"/>
      <c r="AU21" s="170"/>
      <c r="AV21" s="167"/>
      <c r="AW21" s="532"/>
      <c r="AX21" s="533"/>
      <c r="AY21" s="463"/>
      <c r="AZ21" s="463"/>
      <c r="BA21" s="463"/>
      <c r="BB21" s="463"/>
      <c r="BC21" s="326"/>
      <c r="BD21" s="326"/>
      <c r="BE21" s="326"/>
      <c r="BF21" s="326"/>
      <c r="BG21" s="167"/>
      <c r="BH21" s="240"/>
      <c r="BI21" s="240"/>
      <c r="BJ21" s="240"/>
      <c r="BK21" s="240"/>
      <c r="BL21" s="323"/>
      <c r="BM21" s="168"/>
      <c r="BN21" s="167"/>
      <c r="BO21" s="167"/>
      <c r="BP21" s="195"/>
      <c r="BQ21" s="438"/>
      <c r="BR21" s="435"/>
      <c r="BS21" s="436"/>
      <c r="BT21" s="436" t="s">
        <v>213</v>
      </c>
      <c r="BU21" s="437" t="s">
        <v>213</v>
      </c>
    </row>
    <row r="22" spans="1:73" s="42" customFormat="1" ht="24.95" customHeight="1" x14ac:dyDescent="0.25">
      <c r="A22" s="226" t="s">
        <v>48</v>
      </c>
      <c r="B22" s="227">
        <v>14</v>
      </c>
      <c r="C22" s="290">
        <v>15</v>
      </c>
      <c r="D22" s="167"/>
      <c r="E22" s="164"/>
      <c r="F22" s="164"/>
      <c r="G22" s="290"/>
      <c r="H22" s="290"/>
      <c r="I22" s="290" t="s">
        <v>213</v>
      </c>
      <c r="J22" s="290" t="s">
        <v>213</v>
      </c>
      <c r="K22" s="427" t="s">
        <v>213</v>
      </c>
      <c r="L22" s="290"/>
      <c r="M22" s="290"/>
      <c r="N22" s="427"/>
      <c r="O22" s="290"/>
      <c r="P22" s="290"/>
      <c r="Q22" s="427" t="s">
        <v>213</v>
      </c>
      <c r="R22" s="290"/>
      <c r="S22" s="290"/>
      <c r="T22" s="162"/>
      <c r="U22" s="162"/>
      <c r="V22" s="162"/>
      <c r="W22" s="162"/>
      <c r="X22" s="162"/>
      <c r="Y22" s="162"/>
      <c r="Z22" s="314"/>
      <c r="AA22" s="314"/>
      <c r="AB22" s="313"/>
      <c r="AC22" s="162"/>
      <c r="AD22" s="162"/>
      <c r="AE22" s="183" t="s">
        <v>213</v>
      </c>
      <c r="AF22" s="161"/>
      <c r="AG22" s="161"/>
      <c r="AH22" s="127"/>
      <c r="AI22" s="161"/>
      <c r="AJ22" s="161"/>
      <c r="AK22" s="161"/>
      <c r="AL22" s="318"/>
      <c r="AM22" s="240"/>
      <c r="AN22" s="240"/>
      <c r="AO22" s="167"/>
      <c r="AP22" s="321"/>
      <c r="AQ22" s="462" t="s">
        <v>213</v>
      </c>
      <c r="AR22" s="462" t="s">
        <v>213</v>
      </c>
      <c r="AS22" s="323"/>
      <c r="AT22" s="169"/>
      <c r="AU22" s="170"/>
      <c r="AV22" s="167"/>
      <c r="AW22" s="532"/>
      <c r="AX22" s="533"/>
      <c r="AY22" s="463"/>
      <c r="AZ22" s="463"/>
      <c r="BA22" s="463"/>
      <c r="BB22" s="463"/>
      <c r="BC22" s="326"/>
      <c r="BD22" s="326"/>
      <c r="BE22" s="326"/>
      <c r="BF22" s="326"/>
      <c r="BG22" s="167"/>
      <c r="BH22" s="240"/>
      <c r="BI22" s="240"/>
      <c r="BJ22" s="240"/>
      <c r="BK22" s="240"/>
      <c r="BL22" s="323"/>
      <c r="BM22" s="168"/>
      <c r="BN22" s="167"/>
      <c r="BO22" s="167"/>
      <c r="BP22" s="195"/>
      <c r="BQ22" s="438"/>
      <c r="BR22" s="435"/>
      <c r="BS22" s="436"/>
      <c r="BT22" s="436" t="s">
        <v>213</v>
      </c>
      <c r="BU22" s="437" t="s">
        <v>213</v>
      </c>
    </row>
    <row r="23" spans="1:73" s="42" customFormat="1" ht="24.95" customHeight="1" x14ac:dyDescent="0.25">
      <c r="A23" s="226" t="s">
        <v>49</v>
      </c>
      <c r="B23" s="227">
        <v>15</v>
      </c>
      <c r="C23" s="290">
        <v>12</v>
      </c>
      <c r="D23" s="167"/>
      <c r="E23" s="164"/>
      <c r="F23" s="164"/>
      <c r="G23" s="290"/>
      <c r="H23" s="290"/>
      <c r="I23" s="290" t="s">
        <v>213</v>
      </c>
      <c r="J23" s="290" t="s">
        <v>213</v>
      </c>
      <c r="K23" s="427" t="s">
        <v>213</v>
      </c>
      <c r="L23" s="290"/>
      <c r="M23" s="290"/>
      <c r="N23" s="427"/>
      <c r="O23" s="290"/>
      <c r="P23" s="290"/>
      <c r="Q23" s="427" t="s">
        <v>213</v>
      </c>
      <c r="R23" s="290"/>
      <c r="S23" s="290"/>
      <c r="T23" s="162"/>
      <c r="U23" s="162"/>
      <c r="V23" s="162"/>
      <c r="W23" s="162"/>
      <c r="X23" s="162"/>
      <c r="Y23" s="162"/>
      <c r="Z23" s="314"/>
      <c r="AA23" s="314"/>
      <c r="AB23" s="313"/>
      <c r="AC23" s="162"/>
      <c r="AD23" s="162"/>
      <c r="AE23" s="183" t="s">
        <v>213</v>
      </c>
      <c r="AF23" s="161"/>
      <c r="AG23" s="161"/>
      <c r="AH23" s="127"/>
      <c r="AI23" s="161"/>
      <c r="AJ23" s="161"/>
      <c r="AK23" s="161"/>
      <c r="AL23" s="318"/>
      <c r="AM23" s="240"/>
      <c r="AN23" s="240"/>
      <c r="AO23" s="167"/>
      <c r="AP23" s="321"/>
      <c r="AQ23" s="462" t="s">
        <v>213</v>
      </c>
      <c r="AR23" s="462" t="s">
        <v>213</v>
      </c>
      <c r="AS23" s="323"/>
      <c r="AT23" s="169"/>
      <c r="AU23" s="170"/>
      <c r="AV23" s="167"/>
      <c r="AW23" s="532"/>
      <c r="AX23" s="533"/>
      <c r="AY23" s="463"/>
      <c r="AZ23" s="463"/>
      <c r="BA23" s="463"/>
      <c r="BB23" s="463"/>
      <c r="BC23" s="326"/>
      <c r="BD23" s="326"/>
      <c r="BE23" s="326"/>
      <c r="BF23" s="326"/>
      <c r="BG23" s="167"/>
      <c r="BH23" s="240"/>
      <c r="BI23" s="240"/>
      <c r="BJ23" s="240"/>
      <c r="BK23" s="240"/>
      <c r="BL23" s="323"/>
      <c r="BM23" s="168"/>
      <c r="BN23" s="167"/>
      <c r="BO23" s="167"/>
      <c r="BP23" s="195"/>
      <c r="BQ23" s="438"/>
      <c r="BR23" s="435"/>
      <c r="BS23" s="436"/>
      <c r="BT23" s="436" t="s">
        <v>213</v>
      </c>
      <c r="BU23" s="437" t="s">
        <v>213</v>
      </c>
    </row>
    <row r="24" spans="1:73" s="42" customFormat="1" ht="24.95" customHeight="1" x14ac:dyDescent="0.25">
      <c r="A24" s="226" t="s">
        <v>50</v>
      </c>
      <c r="B24" s="227">
        <v>16</v>
      </c>
      <c r="C24" s="290">
        <v>13</v>
      </c>
      <c r="D24" s="167"/>
      <c r="E24" s="164">
        <v>7.54</v>
      </c>
      <c r="F24" s="164">
        <v>7.78</v>
      </c>
      <c r="G24" s="290">
        <v>1542</v>
      </c>
      <c r="H24" s="290">
        <v>1315</v>
      </c>
      <c r="I24" s="290">
        <v>229.99999999999991</v>
      </c>
      <c r="J24" s="290">
        <v>33.499999999999986</v>
      </c>
      <c r="K24" s="427">
        <v>85.434782608695656</v>
      </c>
      <c r="L24" s="290">
        <v>294.87179487179475</v>
      </c>
      <c r="M24" s="290">
        <v>29</v>
      </c>
      <c r="N24" s="427">
        <v>90.165217391304338</v>
      </c>
      <c r="O24" s="290">
        <v>589.7435897435895</v>
      </c>
      <c r="P24" s="290">
        <v>106</v>
      </c>
      <c r="Q24" s="427">
        <v>82.026086956521738</v>
      </c>
      <c r="R24" s="290"/>
      <c r="S24" s="290"/>
      <c r="T24" s="162"/>
      <c r="U24" s="162"/>
      <c r="V24" s="162"/>
      <c r="W24" s="162"/>
      <c r="X24" s="162"/>
      <c r="Y24" s="162"/>
      <c r="Z24" s="314"/>
      <c r="AA24" s="314"/>
      <c r="AB24" s="313"/>
      <c r="AC24" s="162"/>
      <c r="AD24" s="162"/>
      <c r="AE24" s="183" t="s">
        <v>213</v>
      </c>
      <c r="AF24" s="161"/>
      <c r="AG24" s="161"/>
      <c r="AH24" s="127" t="s">
        <v>214</v>
      </c>
      <c r="AI24" s="161" t="s">
        <v>215</v>
      </c>
      <c r="AJ24" s="161" t="s">
        <v>216</v>
      </c>
      <c r="AK24" s="161" t="s">
        <v>216</v>
      </c>
      <c r="AL24" s="318"/>
      <c r="AM24" s="240"/>
      <c r="AN24" s="240"/>
      <c r="AO24" s="167"/>
      <c r="AP24" s="321"/>
      <c r="AQ24" s="462">
        <v>160.00000000000014</v>
      </c>
      <c r="AR24" s="462">
        <v>214</v>
      </c>
      <c r="AS24" s="323"/>
      <c r="AT24" s="169"/>
      <c r="AU24" s="170"/>
      <c r="AV24" s="167"/>
      <c r="AW24" s="532"/>
      <c r="AX24" s="533"/>
      <c r="AY24" s="463"/>
      <c r="AZ24" s="463"/>
      <c r="BA24" s="463"/>
      <c r="BB24" s="463"/>
      <c r="BC24" s="326"/>
      <c r="BD24" s="326"/>
      <c r="BE24" s="326"/>
      <c r="BF24" s="326"/>
      <c r="BG24" s="167"/>
      <c r="BH24" s="240"/>
      <c r="BI24" s="240"/>
      <c r="BJ24" s="240"/>
      <c r="BK24" s="240"/>
      <c r="BL24" s="323"/>
      <c r="BM24" s="168"/>
      <c r="BN24" s="167"/>
      <c r="BO24" s="167"/>
      <c r="BP24" s="195"/>
      <c r="BQ24" s="438"/>
      <c r="BR24" s="435"/>
      <c r="BS24" s="436"/>
      <c r="BT24" s="436" t="s">
        <v>213</v>
      </c>
      <c r="BU24" s="437" t="s">
        <v>213</v>
      </c>
    </row>
    <row r="25" spans="1:73" s="42" customFormat="1" ht="24.95" customHeight="1" x14ac:dyDescent="0.25">
      <c r="A25" s="226" t="s">
        <v>51</v>
      </c>
      <c r="B25" s="227">
        <v>17</v>
      </c>
      <c r="C25" s="290">
        <v>13</v>
      </c>
      <c r="D25" s="167"/>
      <c r="E25" s="164"/>
      <c r="F25" s="164"/>
      <c r="G25" s="290"/>
      <c r="H25" s="290"/>
      <c r="I25" s="290" t="s">
        <v>213</v>
      </c>
      <c r="J25" s="290" t="s">
        <v>213</v>
      </c>
      <c r="K25" s="427" t="s">
        <v>213</v>
      </c>
      <c r="L25" s="290"/>
      <c r="M25" s="290"/>
      <c r="N25" s="427"/>
      <c r="O25" s="290"/>
      <c r="P25" s="290"/>
      <c r="Q25" s="427" t="s">
        <v>213</v>
      </c>
      <c r="R25" s="290"/>
      <c r="S25" s="290"/>
      <c r="T25" s="162"/>
      <c r="U25" s="162"/>
      <c r="V25" s="162"/>
      <c r="W25" s="162"/>
      <c r="X25" s="162"/>
      <c r="Y25" s="162"/>
      <c r="Z25" s="314"/>
      <c r="AA25" s="314"/>
      <c r="AB25" s="313"/>
      <c r="AC25" s="162"/>
      <c r="AD25" s="162"/>
      <c r="AE25" s="183" t="s">
        <v>213</v>
      </c>
      <c r="AF25" s="161"/>
      <c r="AG25" s="161"/>
      <c r="AH25" s="127"/>
      <c r="AI25" s="161"/>
      <c r="AJ25" s="161"/>
      <c r="AK25" s="161"/>
      <c r="AL25" s="318"/>
      <c r="AM25" s="240"/>
      <c r="AN25" s="240"/>
      <c r="AO25" s="167"/>
      <c r="AP25" s="321"/>
      <c r="AQ25" s="462" t="s">
        <v>213</v>
      </c>
      <c r="AR25" s="462" t="s">
        <v>213</v>
      </c>
      <c r="AS25" s="323"/>
      <c r="AT25" s="169"/>
      <c r="AU25" s="170"/>
      <c r="AV25" s="167"/>
      <c r="AW25" s="532"/>
      <c r="AX25" s="533"/>
      <c r="AY25" s="463"/>
      <c r="AZ25" s="463"/>
      <c r="BA25" s="463"/>
      <c r="BB25" s="463"/>
      <c r="BC25" s="326"/>
      <c r="BD25" s="326"/>
      <c r="BE25" s="326"/>
      <c r="BF25" s="326"/>
      <c r="BG25" s="167"/>
      <c r="BH25" s="240"/>
      <c r="BI25" s="240"/>
      <c r="BJ25" s="240"/>
      <c r="BK25" s="240"/>
      <c r="BL25" s="323"/>
      <c r="BM25" s="168"/>
      <c r="BN25" s="167"/>
      <c r="BO25" s="167"/>
      <c r="BP25" s="195"/>
      <c r="BQ25" s="438"/>
      <c r="BR25" s="435"/>
      <c r="BS25" s="436"/>
      <c r="BT25" s="436" t="s">
        <v>213</v>
      </c>
      <c r="BU25" s="437" t="s">
        <v>213</v>
      </c>
    </row>
    <row r="26" spans="1:73" s="42" customFormat="1" ht="24.95" customHeight="1" x14ac:dyDescent="0.25">
      <c r="A26" s="226" t="s">
        <v>52</v>
      </c>
      <c r="B26" s="227">
        <v>18</v>
      </c>
      <c r="C26" s="290">
        <v>14</v>
      </c>
      <c r="D26" s="167"/>
      <c r="E26" s="164"/>
      <c r="F26" s="164"/>
      <c r="G26" s="290"/>
      <c r="H26" s="290"/>
      <c r="I26" s="290" t="s">
        <v>213</v>
      </c>
      <c r="J26" s="290" t="s">
        <v>213</v>
      </c>
      <c r="K26" s="427" t="s">
        <v>213</v>
      </c>
      <c r="L26" s="290"/>
      <c r="M26" s="290"/>
      <c r="N26" s="427"/>
      <c r="O26" s="290"/>
      <c r="P26" s="290"/>
      <c r="Q26" s="427" t="s">
        <v>213</v>
      </c>
      <c r="R26" s="290"/>
      <c r="S26" s="290"/>
      <c r="T26" s="162"/>
      <c r="U26" s="162"/>
      <c r="V26" s="162"/>
      <c r="W26" s="162"/>
      <c r="X26" s="162"/>
      <c r="Y26" s="162"/>
      <c r="Z26" s="314"/>
      <c r="AA26" s="314"/>
      <c r="AB26" s="313"/>
      <c r="AC26" s="162"/>
      <c r="AD26" s="162"/>
      <c r="AE26" s="183" t="s">
        <v>213</v>
      </c>
      <c r="AF26" s="161"/>
      <c r="AG26" s="161"/>
      <c r="AH26" s="127"/>
      <c r="AI26" s="161"/>
      <c r="AJ26" s="161"/>
      <c r="AK26" s="161"/>
      <c r="AL26" s="318"/>
      <c r="AM26" s="240"/>
      <c r="AN26" s="240"/>
      <c r="AO26" s="167"/>
      <c r="AP26" s="321"/>
      <c r="AQ26" s="462" t="s">
        <v>213</v>
      </c>
      <c r="AR26" s="462" t="s">
        <v>213</v>
      </c>
      <c r="AS26" s="323"/>
      <c r="AT26" s="169"/>
      <c r="AU26" s="170"/>
      <c r="AV26" s="167"/>
      <c r="AW26" s="532"/>
      <c r="AX26" s="533"/>
      <c r="AY26" s="463"/>
      <c r="AZ26" s="463"/>
      <c r="BA26" s="463"/>
      <c r="BB26" s="535"/>
      <c r="BC26" s="326"/>
      <c r="BD26" s="326"/>
      <c r="BE26" s="326"/>
      <c r="BF26" s="326"/>
      <c r="BG26" s="167"/>
      <c r="BH26" s="240"/>
      <c r="BI26" s="240"/>
      <c r="BJ26" s="240"/>
      <c r="BK26" s="240"/>
      <c r="BL26" s="323"/>
      <c r="BM26" s="168"/>
      <c r="BN26" s="167"/>
      <c r="BO26" s="167"/>
      <c r="BP26" s="195"/>
      <c r="BQ26" s="438"/>
      <c r="BR26" s="435"/>
      <c r="BS26" s="436"/>
      <c r="BT26" s="436" t="s">
        <v>213</v>
      </c>
      <c r="BU26" s="437" t="s">
        <v>213</v>
      </c>
    </row>
    <row r="27" spans="1:73" s="42" customFormat="1" ht="24.95" customHeight="1" x14ac:dyDescent="0.25">
      <c r="A27" s="226" t="s">
        <v>53</v>
      </c>
      <c r="B27" s="227">
        <v>19</v>
      </c>
      <c r="C27" s="290">
        <v>11</v>
      </c>
      <c r="D27" s="167"/>
      <c r="E27" s="164"/>
      <c r="F27" s="164"/>
      <c r="G27" s="290"/>
      <c r="H27" s="290"/>
      <c r="I27" s="290" t="s">
        <v>213</v>
      </c>
      <c r="J27" s="290" t="s">
        <v>213</v>
      </c>
      <c r="K27" s="427" t="s">
        <v>213</v>
      </c>
      <c r="L27" s="290"/>
      <c r="M27" s="290"/>
      <c r="N27" s="427"/>
      <c r="O27" s="290"/>
      <c r="P27" s="290"/>
      <c r="Q27" s="427" t="s">
        <v>213</v>
      </c>
      <c r="R27" s="290"/>
      <c r="S27" s="290"/>
      <c r="T27" s="162"/>
      <c r="U27" s="162"/>
      <c r="V27" s="162"/>
      <c r="W27" s="162"/>
      <c r="X27" s="162"/>
      <c r="Y27" s="162"/>
      <c r="Z27" s="314"/>
      <c r="AA27" s="314"/>
      <c r="AB27" s="313"/>
      <c r="AC27" s="162"/>
      <c r="AD27" s="162"/>
      <c r="AE27" s="183" t="s">
        <v>213</v>
      </c>
      <c r="AF27" s="161"/>
      <c r="AG27" s="161"/>
      <c r="AH27" s="127"/>
      <c r="AI27" s="161"/>
      <c r="AJ27" s="161"/>
      <c r="AK27" s="161"/>
      <c r="AL27" s="318"/>
      <c r="AM27" s="240"/>
      <c r="AN27" s="240"/>
      <c r="AO27" s="167"/>
      <c r="AP27" s="321"/>
      <c r="AQ27" s="462" t="s">
        <v>213</v>
      </c>
      <c r="AR27" s="462" t="s">
        <v>213</v>
      </c>
      <c r="AS27" s="323"/>
      <c r="AT27" s="169"/>
      <c r="AU27" s="170"/>
      <c r="AV27" s="167"/>
      <c r="AW27" s="532"/>
      <c r="AX27" s="533"/>
      <c r="AY27" s="463"/>
      <c r="AZ27" s="463"/>
      <c r="BA27" s="463"/>
      <c r="BB27" s="463"/>
      <c r="BC27" s="326"/>
      <c r="BD27" s="326"/>
      <c r="BE27" s="326"/>
      <c r="BF27" s="326"/>
      <c r="BG27" s="167"/>
      <c r="BH27" s="240"/>
      <c r="BI27" s="240"/>
      <c r="BJ27" s="240"/>
      <c r="BK27" s="240"/>
      <c r="BL27" s="323"/>
      <c r="BM27" s="168"/>
      <c r="BN27" s="167"/>
      <c r="BO27" s="167"/>
      <c r="BP27" s="195"/>
      <c r="BQ27" s="438"/>
      <c r="BR27" s="435"/>
      <c r="BS27" s="436"/>
      <c r="BT27" s="436" t="s">
        <v>213</v>
      </c>
      <c r="BU27" s="437" t="s">
        <v>213</v>
      </c>
    </row>
    <row r="28" spans="1:73" s="42" customFormat="1" ht="24.95" customHeight="1" x14ac:dyDescent="0.25">
      <c r="A28" s="226" t="s">
        <v>47</v>
      </c>
      <c r="B28" s="227">
        <v>20</v>
      </c>
      <c r="C28" s="290">
        <v>13</v>
      </c>
      <c r="D28" s="167"/>
      <c r="E28" s="164">
        <v>7.38</v>
      </c>
      <c r="F28" s="164">
        <v>7.38</v>
      </c>
      <c r="G28" s="290">
        <v>1670</v>
      </c>
      <c r="H28" s="290">
        <v>1113</v>
      </c>
      <c r="I28" s="290">
        <v>105.99999999999997</v>
      </c>
      <c r="J28" s="290">
        <v>14.00000000000003</v>
      </c>
      <c r="K28" s="427">
        <v>86.792452830188651</v>
      </c>
      <c r="L28" s="290">
        <v>234</v>
      </c>
      <c r="M28" s="290">
        <v>18</v>
      </c>
      <c r="N28" s="427">
        <v>92.307692307692307</v>
      </c>
      <c r="O28" s="290">
        <v>468</v>
      </c>
      <c r="P28" s="290">
        <v>104</v>
      </c>
      <c r="Q28" s="427">
        <v>77.777777777777771</v>
      </c>
      <c r="R28" s="290"/>
      <c r="S28" s="290"/>
      <c r="T28" s="162"/>
      <c r="U28" s="162"/>
      <c r="V28" s="162"/>
      <c r="W28" s="162"/>
      <c r="X28" s="162"/>
      <c r="Y28" s="162"/>
      <c r="Z28" s="314"/>
      <c r="AA28" s="314"/>
      <c r="AB28" s="313"/>
      <c r="AC28" s="162"/>
      <c r="AD28" s="162"/>
      <c r="AE28" s="183"/>
      <c r="AF28" s="161"/>
      <c r="AG28" s="161"/>
      <c r="AH28" s="127" t="s">
        <v>214</v>
      </c>
      <c r="AI28" s="161" t="s">
        <v>215</v>
      </c>
      <c r="AJ28" s="161" t="s">
        <v>216</v>
      </c>
      <c r="AK28" s="161" t="s">
        <v>216</v>
      </c>
      <c r="AL28" s="318"/>
      <c r="AM28" s="240"/>
      <c r="AN28" s="240"/>
      <c r="AO28" s="167"/>
      <c r="AP28" s="321"/>
      <c r="AQ28" s="462">
        <v>103.99999999999993</v>
      </c>
      <c r="AR28" s="462">
        <v>300</v>
      </c>
      <c r="AS28" s="323"/>
      <c r="AT28" s="169"/>
      <c r="AU28" s="170"/>
      <c r="AV28" s="167"/>
      <c r="AW28" s="532"/>
      <c r="AX28" s="533"/>
      <c r="AY28" s="463"/>
      <c r="AZ28" s="463"/>
      <c r="BA28" s="463"/>
      <c r="BB28" s="463"/>
      <c r="BC28" s="326"/>
      <c r="BD28" s="326"/>
      <c r="BE28" s="326"/>
      <c r="BF28" s="326"/>
      <c r="BG28" s="167"/>
      <c r="BH28" s="240"/>
      <c r="BI28" s="240"/>
      <c r="BJ28" s="240"/>
      <c r="BK28" s="240"/>
      <c r="BL28" s="323"/>
      <c r="BM28" s="168"/>
      <c r="BN28" s="167"/>
      <c r="BO28" s="167"/>
      <c r="BP28" s="195"/>
      <c r="BQ28" s="438"/>
      <c r="BR28" s="435"/>
      <c r="BS28" s="436"/>
      <c r="BT28" s="436" t="s">
        <v>213</v>
      </c>
      <c r="BU28" s="437" t="s">
        <v>213</v>
      </c>
    </row>
    <row r="29" spans="1:73" s="42" customFormat="1" ht="24.95" customHeight="1" x14ac:dyDescent="0.25">
      <c r="A29" s="226" t="s">
        <v>48</v>
      </c>
      <c r="B29" s="227">
        <v>21</v>
      </c>
      <c r="C29" s="290">
        <v>10</v>
      </c>
      <c r="D29" s="167"/>
      <c r="E29" s="164"/>
      <c r="F29" s="164"/>
      <c r="G29" s="290"/>
      <c r="H29" s="290"/>
      <c r="I29" s="290" t="s">
        <v>213</v>
      </c>
      <c r="J29" s="290" t="s">
        <v>213</v>
      </c>
      <c r="K29" s="427" t="s">
        <v>213</v>
      </c>
      <c r="L29" s="290"/>
      <c r="M29" s="290"/>
      <c r="N29" s="427"/>
      <c r="O29" s="290"/>
      <c r="P29" s="290"/>
      <c r="Q29" s="427" t="s">
        <v>213</v>
      </c>
      <c r="R29" s="290"/>
      <c r="S29" s="290"/>
      <c r="T29" s="162"/>
      <c r="U29" s="162"/>
      <c r="V29" s="162"/>
      <c r="W29" s="162"/>
      <c r="X29" s="162"/>
      <c r="Y29" s="162"/>
      <c r="Z29" s="314"/>
      <c r="AA29" s="314"/>
      <c r="AB29" s="313"/>
      <c r="AC29" s="162"/>
      <c r="AD29" s="162"/>
      <c r="AE29" s="183"/>
      <c r="AF29" s="161"/>
      <c r="AG29" s="161"/>
      <c r="AH29" s="127"/>
      <c r="AI29" s="161"/>
      <c r="AJ29" s="161"/>
      <c r="AK29" s="161"/>
      <c r="AL29" s="318"/>
      <c r="AM29" s="240"/>
      <c r="AN29" s="240"/>
      <c r="AO29" s="167"/>
      <c r="AP29" s="321"/>
      <c r="AQ29" s="462" t="s">
        <v>213</v>
      </c>
      <c r="AR29" s="462" t="s">
        <v>213</v>
      </c>
      <c r="AS29" s="323"/>
      <c r="AT29" s="169"/>
      <c r="AU29" s="170"/>
      <c r="AV29" s="167"/>
      <c r="AW29" s="532"/>
      <c r="AX29" s="533"/>
      <c r="AY29" s="463"/>
      <c r="AZ29" s="463"/>
      <c r="BA29" s="463"/>
      <c r="BB29" s="463"/>
      <c r="BC29" s="326"/>
      <c r="BD29" s="326"/>
      <c r="BE29" s="326"/>
      <c r="BF29" s="326"/>
      <c r="BG29" s="167"/>
      <c r="BH29" s="240"/>
      <c r="BI29" s="240"/>
      <c r="BJ29" s="240"/>
      <c r="BK29" s="240"/>
      <c r="BL29" s="323"/>
      <c r="BM29" s="168"/>
      <c r="BN29" s="167"/>
      <c r="BO29" s="167"/>
      <c r="BP29" s="195"/>
      <c r="BQ29" s="438"/>
      <c r="BR29" s="435"/>
      <c r="BS29" s="436"/>
      <c r="BT29" s="436" t="s">
        <v>213</v>
      </c>
      <c r="BU29" s="437" t="s">
        <v>213</v>
      </c>
    </row>
    <row r="30" spans="1:73" s="42" customFormat="1" ht="24.95" customHeight="1" x14ac:dyDescent="0.25">
      <c r="A30" s="226" t="s">
        <v>49</v>
      </c>
      <c r="B30" s="227">
        <v>22</v>
      </c>
      <c r="C30" s="290">
        <v>10</v>
      </c>
      <c r="D30" s="167"/>
      <c r="E30" s="164"/>
      <c r="F30" s="164"/>
      <c r="G30" s="290"/>
      <c r="H30" s="290"/>
      <c r="I30" s="290" t="s">
        <v>213</v>
      </c>
      <c r="J30" s="290" t="s">
        <v>213</v>
      </c>
      <c r="K30" s="427" t="s">
        <v>213</v>
      </c>
      <c r="L30" s="290"/>
      <c r="M30" s="290"/>
      <c r="N30" s="427"/>
      <c r="O30" s="290"/>
      <c r="P30" s="290"/>
      <c r="Q30" s="427" t="s">
        <v>213</v>
      </c>
      <c r="R30" s="290"/>
      <c r="S30" s="290"/>
      <c r="T30" s="162"/>
      <c r="U30" s="162"/>
      <c r="V30" s="162"/>
      <c r="W30" s="162"/>
      <c r="X30" s="162"/>
      <c r="Y30" s="162"/>
      <c r="Z30" s="314"/>
      <c r="AA30" s="314"/>
      <c r="AB30" s="313"/>
      <c r="AC30" s="162"/>
      <c r="AD30" s="162"/>
      <c r="AE30" s="183"/>
      <c r="AF30" s="161"/>
      <c r="AG30" s="161"/>
      <c r="AH30" s="127"/>
      <c r="AI30" s="161"/>
      <c r="AJ30" s="161"/>
      <c r="AK30" s="161"/>
      <c r="AL30" s="318"/>
      <c r="AM30" s="240"/>
      <c r="AN30" s="240"/>
      <c r="AO30" s="167"/>
      <c r="AP30" s="321"/>
      <c r="AQ30" s="462" t="s">
        <v>213</v>
      </c>
      <c r="AR30" s="462" t="s">
        <v>213</v>
      </c>
      <c r="AS30" s="323"/>
      <c r="AT30" s="169"/>
      <c r="AU30" s="170"/>
      <c r="AV30" s="167"/>
      <c r="AW30" s="533"/>
      <c r="AX30" s="533"/>
      <c r="AY30" s="463"/>
      <c r="AZ30" s="463"/>
      <c r="BA30" s="463"/>
      <c r="BB30" s="463"/>
      <c r="BC30" s="326"/>
      <c r="BD30" s="326"/>
      <c r="BE30" s="326"/>
      <c r="BF30" s="326"/>
      <c r="BG30" s="167"/>
      <c r="BH30" s="240"/>
      <c r="BI30" s="240"/>
      <c r="BJ30" s="240"/>
      <c r="BK30" s="240"/>
      <c r="BL30" s="323"/>
      <c r="BM30" s="168"/>
      <c r="BN30" s="167"/>
      <c r="BO30" s="167"/>
      <c r="BP30" s="195"/>
      <c r="BQ30" s="438"/>
      <c r="BR30" s="435"/>
      <c r="BS30" s="436"/>
      <c r="BT30" s="436" t="s">
        <v>213</v>
      </c>
      <c r="BU30" s="437" t="s">
        <v>213</v>
      </c>
    </row>
    <row r="31" spans="1:73" s="42" customFormat="1" ht="24.95" customHeight="1" x14ac:dyDescent="0.25">
      <c r="A31" s="226" t="s">
        <v>50</v>
      </c>
      <c r="B31" s="227">
        <v>23</v>
      </c>
      <c r="C31" s="290">
        <v>14</v>
      </c>
      <c r="D31" s="167"/>
      <c r="E31" s="164">
        <v>7.32</v>
      </c>
      <c r="F31" s="164">
        <v>7.53</v>
      </c>
      <c r="G31" s="290">
        <v>1783</v>
      </c>
      <c r="H31" s="290">
        <v>1261</v>
      </c>
      <c r="I31" s="290">
        <v>141.99999999999989</v>
      </c>
      <c r="J31" s="290">
        <v>8.8000000000000025</v>
      </c>
      <c r="K31" s="427">
        <v>93.802816901408448</v>
      </c>
      <c r="L31" s="290">
        <v>182.0512820512819</v>
      </c>
      <c r="M31" s="290">
        <v>10</v>
      </c>
      <c r="N31" s="427">
        <v>94.507042253521121</v>
      </c>
      <c r="O31" s="290">
        <v>364.1025641025638</v>
      </c>
      <c r="P31" s="290">
        <v>93</v>
      </c>
      <c r="Q31" s="427">
        <v>74.457746478873219</v>
      </c>
      <c r="R31" s="290"/>
      <c r="S31" s="290"/>
      <c r="T31" s="162"/>
      <c r="U31" s="162"/>
      <c r="V31" s="162"/>
      <c r="W31" s="162"/>
      <c r="X31" s="162"/>
      <c r="Y31" s="162"/>
      <c r="Z31" s="314"/>
      <c r="AA31" s="314"/>
      <c r="AB31" s="313"/>
      <c r="AC31" s="162"/>
      <c r="AD31" s="162"/>
      <c r="AE31" s="183"/>
      <c r="AF31" s="161"/>
      <c r="AG31" s="161"/>
      <c r="AH31" s="127" t="s">
        <v>214</v>
      </c>
      <c r="AI31" s="161" t="s">
        <v>215</v>
      </c>
      <c r="AJ31" s="161" t="s">
        <v>216</v>
      </c>
      <c r="AK31" s="161" t="s">
        <v>216</v>
      </c>
      <c r="AL31" s="318"/>
      <c r="AM31" s="240"/>
      <c r="AN31" s="240"/>
      <c r="AO31" s="167"/>
      <c r="AP31" s="321"/>
      <c r="AQ31" s="462">
        <v>167.99999999999983</v>
      </c>
      <c r="AR31" s="462">
        <v>272</v>
      </c>
      <c r="AS31" s="323"/>
      <c r="AT31" s="169"/>
      <c r="AU31" s="170"/>
      <c r="AV31" s="167"/>
      <c r="AW31" s="462"/>
      <c r="AX31" s="533"/>
      <c r="AY31" s="463"/>
      <c r="AZ31" s="463"/>
      <c r="BA31" s="463"/>
      <c r="BB31" s="463"/>
      <c r="BC31" s="326"/>
      <c r="BD31" s="326"/>
      <c r="BE31" s="326"/>
      <c r="BF31" s="326"/>
      <c r="BG31" s="167"/>
      <c r="BH31" s="240"/>
      <c r="BI31" s="240"/>
      <c r="BJ31" s="240"/>
      <c r="BK31" s="240"/>
      <c r="BL31" s="323"/>
      <c r="BM31" s="168"/>
      <c r="BN31" s="167"/>
      <c r="BO31" s="167"/>
      <c r="BP31" s="195"/>
      <c r="BQ31" s="438"/>
      <c r="BR31" s="435"/>
      <c r="BS31" s="436"/>
      <c r="BT31" s="436" t="s">
        <v>213</v>
      </c>
      <c r="BU31" s="437" t="s">
        <v>213</v>
      </c>
    </row>
    <row r="32" spans="1:73" s="42" customFormat="1" ht="24.95" customHeight="1" x14ac:dyDescent="0.25">
      <c r="A32" s="226" t="s">
        <v>51</v>
      </c>
      <c r="B32" s="227">
        <v>24</v>
      </c>
      <c r="C32" s="290">
        <v>20</v>
      </c>
      <c r="D32" s="167"/>
      <c r="E32" s="164"/>
      <c r="F32" s="164"/>
      <c r="G32" s="290"/>
      <c r="H32" s="290"/>
      <c r="I32" s="290" t="s">
        <v>213</v>
      </c>
      <c r="J32" s="290" t="s">
        <v>213</v>
      </c>
      <c r="K32" s="427" t="s">
        <v>213</v>
      </c>
      <c r="L32" s="290"/>
      <c r="M32" s="290"/>
      <c r="N32" s="427"/>
      <c r="O32" s="290"/>
      <c r="P32" s="290"/>
      <c r="Q32" s="427"/>
      <c r="R32" s="290"/>
      <c r="S32" s="290"/>
      <c r="T32" s="162"/>
      <c r="U32" s="162"/>
      <c r="V32" s="162"/>
      <c r="W32" s="162"/>
      <c r="X32" s="162"/>
      <c r="Y32" s="162"/>
      <c r="Z32" s="314"/>
      <c r="AA32" s="314"/>
      <c r="AB32" s="313"/>
      <c r="AC32" s="162"/>
      <c r="AD32" s="162"/>
      <c r="AE32" s="183"/>
      <c r="AF32" s="161"/>
      <c r="AG32" s="161"/>
      <c r="AH32" s="127"/>
      <c r="AI32" s="161"/>
      <c r="AJ32" s="161"/>
      <c r="AK32" s="161"/>
      <c r="AL32" s="318"/>
      <c r="AM32" s="240"/>
      <c r="AN32" s="240"/>
      <c r="AO32" s="167"/>
      <c r="AP32" s="321"/>
      <c r="AQ32" s="462" t="s">
        <v>213</v>
      </c>
      <c r="AR32" s="462" t="s">
        <v>213</v>
      </c>
      <c r="AS32" s="323"/>
      <c r="AT32" s="169"/>
      <c r="AU32" s="170"/>
      <c r="AV32" s="167"/>
      <c r="AW32" s="532">
        <v>20</v>
      </c>
      <c r="AX32" s="533"/>
      <c r="AY32" s="463"/>
      <c r="AZ32" s="463"/>
      <c r="BA32" s="463"/>
      <c r="BB32" s="463"/>
      <c r="BC32" s="326"/>
      <c r="BD32" s="326"/>
      <c r="BE32" s="326"/>
      <c r="BF32" s="326"/>
      <c r="BG32" s="167"/>
      <c r="BH32" s="240"/>
      <c r="BI32" s="240"/>
      <c r="BJ32" s="240"/>
      <c r="BK32" s="240"/>
      <c r="BL32" s="323"/>
      <c r="BM32" s="168"/>
      <c r="BN32" s="167"/>
      <c r="BO32" s="167"/>
      <c r="BP32" s="195"/>
      <c r="BQ32" s="438"/>
      <c r="BR32" s="435"/>
      <c r="BS32" s="436"/>
      <c r="BT32" s="436" t="s">
        <v>213</v>
      </c>
      <c r="BU32" s="437" t="s">
        <v>213</v>
      </c>
    </row>
    <row r="33" spans="1:73" s="42" customFormat="1" ht="24.95" customHeight="1" x14ac:dyDescent="0.25">
      <c r="A33" s="226" t="s">
        <v>52</v>
      </c>
      <c r="B33" s="227">
        <v>25</v>
      </c>
      <c r="C33" s="290">
        <v>23</v>
      </c>
      <c r="D33" s="167"/>
      <c r="E33" s="164"/>
      <c r="F33" s="164"/>
      <c r="G33" s="290"/>
      <c r="H33" s="290"/>
      <c r="I33" s="290" t="s">
        <v>213</v>
      </c>
      <c r="J33" s="290" t="s">
        <v>213</v>
      </c>
      <c r="K33" s="427" t="s">
        <v>213</v>
      </c>
      <c r="L33" s="290"/>
      <c r="M33" s="290"/>
      <c r="N33" s="427"/>
      <c r="O33" s="290"/>
      <c r="P33" s="290"/>
      <c r="Q33" s="427"/>
      <c r="R33" s="290"/>
      <c r="S33" s="290"/>
      <c r="T33" s="162"/>
      <c r="U33" s="162"/>
      <c r="V33" s="162"/>
      <c r="W33" s="162"/>
      <c r="X33" s="162"/>
      <c r="Y33" s="162"/>
      <c r="Z33" s="314"/>
      <c r="AA33" s="314"/>
      <c r="AB33" s="313"/>
      <c r="AC33" s="162"/>
      <c r="AD33" s="162"/>
      <c r="AE33" s="183"/>
      <c r="AF33" s="161"/>
      <c r="AG33" s="161"/>
      <c r="AH33" s="127"/>
      <c r="AI33" s="161"/>
      <c r="AJ33" s="161"/>
      <c r="AK33" s="161"/>
      <c r="AL33" s="318"/>
      <c r="AM33" s="240"/>
      <c r="AN33" s="240"/>
      <c r="AO33" s="167"/>
      <c r="AP33" s="321"/>
      <c r="AQ33" s="462" t="s">
        <v>213</v>
      </c>
      <c r="AR33" s="462" t="s">
        <v>213</v>
      </c>
      <c r="AS33" s="323"/>
      <c r="AT33" s="169"/>
      <c r="AU33" s="170"/>
      <c r="AV33" s="167"/>
      <c r="AW33" s="533"/>
      <c r="AX33" s="533"/>
      <c r="AY33" s="463"/>
      <c r="AZ33" s="463"/>
      <c r="BA33" s="463"/>
      <c r="BB33" s="463"/>
      <c r="BC33" s="326"/>
      <c r="BD33" s="326"/>
      <c r="BE33" s="326"/>
      <c r="BF33" s="326"/>
      <c r="BG33" s="167"/>
      <c r="BH33" s="240"/>
      <c r="BI33" s="240"/>
      <c r="BJ33" s="240"/>
      <c r="BK33" s="240"/>
      <c r="BL33" s="323"/>
      <c r="BM33" s="168"/>
      <c r="BN33" s="167"/>
      <c r="BO33" s="167"/>
      <c r="BP33" s="195"/>
      <c r="BQ33" s="438"/>
      <c r="BR33" s="435"/>
      <c r="BS33" s="436"/>
      <c r="BT33" s="436" t="s">
        <v>213</v>
      </c>
      <c r="BU33" s="437" t="s">
        <v>213</v>
      </c>
    </row>
    <row r="34" spans="1:73" s="42" customFormat="1" ht="24.95" customHeight="1" x14ac:dyDescent="0.25">
      <c r="A34" s="226" t="s">
        <v>53</v>
      </c>
      <c r="B34" s="227">
        <v>26</v>
      </c>
      <c r="C34" s="290">
        <v>13</v>
      </c>
      <c r="D34" s="167"/>
      <c r="E34" s="164"/>
      <c r="F34" s="164"/>
      <c r="G34" s="290"/>
      <c r="H34" s="290"/>
      <c r="I34" s="290" t="s">
        <v>213</v>
      </c>
      <c r="J34" s="290" t="s">
        <v>213</v>
      </c>
      <c r="K34" s="427" t="s">
        <v>213</v>
      </c>
      <c r="L34" s="290"/>
      <c r="M34" s="290"/>
      <c r="N34" s="427"/>
      <c r="O34" s="290"/>
      <c r="P34" s="290"/>
      <c r="Q34" s="427"/>
      <c r="R34" s="290"/>
      <c r="S34" s="290"/>
      <c r="T34" s="162"/>
      <c r="U34" s="162"/>
      <c r="V34" s="162"/>
      <c r="W34" s="162"/>
      <c r="X34" s="162"/>
      <c r="Y34" s="162"/>
      <c r="Z34" s="314"/>
      <c r="AA34" s="314"/>
      <c r="AB34" s="313"/>
      <c r="AC34" s="162"/>
      <c r="AD34" s="162"/>
      <c r="AE34" s="183"/>
      <c r="AF34" s="161"/>
      <c r="AG34" s="161"/>
      <c r="AH34" s="127"/>
      <c r="AI34" s="161"/>
      <c r="AJ34" s="161"/>
      <c r="AK34" s="161"/>
      <c r="AL34" s="318"/>
      <c r="AM34" s="240"/>
      <c r="AN34" s="240"/>
      <c r="AO34" s="167"/>
      <c r="AP34" s="321"/>
      <c r="AQ34" s="462" t="s">
        <v>213</v>
      </c>
      <c r="AR34" s="462" t="s">
        <v>213</v>
      </c>
      <c r="AS34" s="323"/>
      <c r="AT34" s="169"/>
      <c r="AU34" s="170"/>
      <c r="AV34" s="167"/>
      <c r="AW34" s="533"/>
      <c r="AX34" s="533"/>
      <c r="AY34" s="463"/>
      <c r="AZ34" s="463"/>
      <c r="BA34" s="463"/>
      <c r="BB34" s="169"/>
      <c r="BC34" s="326"/>
      <c r="BD34" s="326"/>
      <c r="BE34" s="326"/>
      <c r="BF34" s="326"/>
      <c r="BG34" s="167"/>
      <c r="BH34" s="240"/>
      <c r="BI34" s="240"/>
      <c r="BJ34" s="240"/>
      <c r="BK34" s="240"/>
      <c r="BL34" s="323"/>
      <c r="BM34" s="168"/>
      <c r="BN34" s="167"/>
      <c r="BO34" s="167"/>
      <c r="BP34" s="195"/>
      <c r="BQ34" s="438"/>
      <c r="BR34" s="435"/>
      <c r="BS34" s="436"/>
      <c r="BT34" s="436" t="s">
        <v>213</v>
      </c>
      <c r="BU34" s="437" t="s">
        <v>213</v>
      </c>
    </row>
    <row r="35" spans="1:73" s="42" customFormat="1" ht="24.95" customHeight="1" x14ac:dyDescent="0.25">
      <c r="A35" s="226" t="s">
        <v>47</v>
      </c>
      <c r="B35" s="227">
        <v>27</v>
      </c>
      <c r="C35" s="290">
        <v>11</v>
      </c>
      <c r="D35" s="167"/>
      <c r="E35" s="164">
        <v>6.95</v>
      </c>
      <c r="F35" s="164">
        <v>7.71</v>
      </c>
      <c r="G35" s="290">
        <v>1822</v>
      </c>
      <c r="H35" s="290">
        <v>1419</v>
      </c>
      <c r="I35" s="290">
        <v>277.99999999999989</v>
      </c>
      <c r="J35" s="290">
        <v>18.400000000000027</v>
      </c>
      <c r="K35" s="427">
        <v>93.381294964028768</v>
      </c>
      <c r="L35" s="290">
        <v>397.5</v>
      </c>
      <c r="M35" s="290">
        <v>14</v>
      </c>
      <c r="N35" s="427">
        <v>96.477987421383645</v>
      </c>
      <c r="O35" s="290">
        <v>795</v>
      </c>
      <c r="P35" s="290">
        <v>92</v>
      </c>
      <c r="Q35" s="427">
        <v>88.427672955974842</v>
      </c>
      <c r="R35" s="290"/>
      <c r="S35" s="290"/>
      <c r="T35" s="162"/>
      <c r="U35" s="162"/>
      <c r="V35" s="162"/>
      <c r="W35" s="162"/>
      <c r="X35" s="162"/>
      <c r="Y35" s="162"/>
      <c r="Z35" s="314"/>
      <c r="AA35" s="314"/>
      <c r="AB35" s="313"/>
      <c r="AC35" s="162"/>
      <c r="AD35" s="162"/>
      <c r="AE35" s="183"/>
      <c r="AF35" s="161"/>
      <c r="AG35" s="161"/>
      <c r="AH35" s="127" t="s">
        <v>214</v>
      </c>
      <c r="AI35" s="161" t="s">
        <v>215</v>
      </c>
      <c r="AJ35" s="161" t="s">
        <v>216</v>
      </c>
      <c r="AK35" s="161" t="s">
        <v>216</v>
      </c>
      <c r="AL35" s="318"/>
      <c r="AM35" s="240"/>
      <c r="AN35" s="240"/>
      <c r="AO35" s="167"/>
      <c r="AP35" s="321"/>
      <c r="AQ35" s="462">
        <v>183.99999999999997</v>
      </c>
      <c r="AR35" s="462">
        <v>423.99999999999989</v>
      </c>
      <c r="AS35" s="323"/>
      <c r="AT35" s="169"/>
      <c r="AU35" s="170"/>
      <c r="AV35" s="167"/>
      <c r="AW35" s="533"/>
      <c r="AX35" s="533"/>
      <c r="AY35" s="463"/>
      <c r="AZ35" s="463"/>
      <c r="BA35" s="463"/>
      <c r="BB35" s="463"/>
      <c r="BC35" s="326"/>
      <c r="BD35" s="326"/>
      <c r="BE35" s="326"/>
      <c r="BF35" s="326"/>
      <c r="BG35" s="167"/>
      <c r="BH35" s="240"/>
      <c r="BI35" s="240"/>
      <c r="BJ35" s="240"/>
      <c r="BK35" s="240"/>
      <c r="BL35" s="323"/>
      <c r="BM35" s="168"/>
      <c r="BN35" s="167"/>
      <c r="BO35" s="167"/>
      <c r="BP35" s="195"/>
      <c r="BQ35" s="438"/>
      <c r="BR35" s="435"/>
      <c r="BS35" s="436"/>
      <c r="BT35" s="436" t="s">
        <v>213</v>
      </c>
      <c r="BU35" s="437" t="s">
        <v>213</v>
      </c>
    </row>
    <row r="36" spans="1:73" s="42" customFormat="1" ht="24.95" customHeight="1" x14ac:dyDescent="0.25">
      <c r="A36" s="226" t="s">
        <v>48</v>
      </c>
      <c r="B36" s="227">
        <v>28</v>
      </c>
      <c r="C36" s="290">
        <v>12</v>
      </c>
      <c r="D36" s="167"/>
      <c r="E36" s="164">
        <v>7</v>
      </c>
      <c r="F36" s="164">
        <v>7.4</v>
      </c>
      <c r="G36" s="290">
        <v>1750</v>
      </c>
      <c r="H36" s="290">
        <v>1350</v>
      </c>
      <c r="I36" s="290">
        <v>170</v>
      </c>
      <c r="J36" s="290">
        <v>25</v>
      </c>
      <c r="K36" s="427">
        <v>85.294117647058826</v>
      </c>
      <c r="L36" s="290">
        <v>288</v>
      </c>
      <c r="M36" s="290">
        <v>12.3</v>
      </c>
      <c r="N36" s="427">
        <v>95.729166666666671</v>
      </c>
      <c r="O36" s="290">
        <v>609</v>
      </c>
      <c r="P36" s="290">
        <v>55</v>
      </c>
      <c r="Q36" s="427">
        <v>90.968801313628902</v>
      </c>
      <c r="R36" s="290"/>
      <c r="S36" s="290"/>
      <c r="T36" s="162"/>
      <c r="U36" s="162"/>
      <c r="V36" s="162"/>
      <c r="W36" s="162"/>
      <c r="X36" s="162"/>
      <c r="Y36" s="162"/>
      <c r="Z36" s="314"/>
      <c r="AA36" s="314"/>
      <c r="AB36" s="313"/>
      <c r="AC36" s="162"/>
      <c r="AD36" s="162"/>
      <c r="AE36" s="183"/>
      <c r="AF36" s="161"/>
      <c r="AG36" s="161"/>
      <c r="AH36" s="127" t="s">
        <v>214</v>
      </c>
      <c r="AI36" s="161" t="s">
        <v>217</v>
      </c>
      <c r="AJ36" s="161" t="s">
        <v>216</v>
      </c>
      <c r="AK36" s="161" t="s">
        <v>216</v>
      </c>
      <c r="AL36" s="318"/>
      <c r="AM36" s="240"/>
      <c r="AN36" s="240"/>
      <c r="AO36" s="167"/>
      <c r="AP36" s="321"/>
      <c r="AQ36" s="462" t="s">
        <v>213</v>
      </c>
      <c r="AR36" s="462" t="s">
        <v>213</v>
      </c>
      <c r="AS36" s="323"/>
      <c r="AT36" s="169"/>
      <c r="AU36" s="170"/>
      <c r="AV36" s="167"/>
      <c r="AW36" s="533"/>
      <c r="AX36" s="533"/>
      <c r="AY36" s="463"/>
      <c r="AZ36" s="463"/>
      <c r="BA36" s="463"/>
      <c r="BB36" s="463"/>
      <c r="BC36" s="326"/>
      <c r="BD36" s="326"/>
      <c r="BE36" s="326"/>
      <c r="BF36" s="326"/>
      <c r="BG36" s="167"/>
      <c r="BH36" s="240"/>
      <c r="BI36" s="240"/>
      <c r="BJ36" s="240"/>
      <c r="BK36" s="240"/>
      <c r="BL36" s="323"/>
      <c r="BM36" s="168"/>
      <c r="BN36" s="167"/>
      <c r="BO36" s="167"/>
      <c r="BP36" s="195"/>
      <c r="BQ36" s="438"/>
      <c r="BR36" s="435"/>
      <c r="BS36" s="436"/>
      <c r="BT36" s="436" t="s">
        <v>213</v>
      </c>
      <c r="BU36" s="437" t="s">
        <v>213</v>
      </c>
    </row>
    <row r="37" spans="1:73" s="42" customFormat="1" ht="24.95" customHeight="1" x14ac:dyDescent="0.25">
      <c r="A37" s="226" t="s">
        <v>49</v>
      </c>
      <c r="B37" s="227">
        <v>29</v>
      </c>
      <c r="C37" s="290">
        <v>10</v>
      </c>
      <c r="D37" s="167"/>
      <c r="E37" s="164"/>
      <c r="F37" s="164"/>
      <c r="G37" s="290"/>
      <c r="H37" s="290"/>
      <c r="I37" s="466" t="s">
        <v>213</v>
      </c>
      <c r="J37" s="466" t="s">
        <v>213</v>
      </c>
      <c r="K37" s="427" t="s">
        <v>213</v>
      </c>
      <c r="L37" s="290"/>
      <c r="M37" s="290"/>
      <c r="N37" s="427"/>
      <c r="O37" s="290"/>
      <c r="P37" s="290"/>
      <c r="Q37" s="427"/>
      <c r="R37" s="290"/>
      <c r="S37" s="290"/>
      <c r="T37" s="162"/>
      <c r="U37" s="162"/>
      <c r="V37" s="162"/>
      <c r="W37" s="162"/>
      <c r="X37" s="162"/>
      <c r="Y37" s="162"/>
      <c r="Z37" s="314"/>
      <c r="AA37" s="314"/>
      <c r="AB37" s="313"/>
      <c r="AC37" s="162"/>
      <c r="AD37" s="162"/>
      <c r="AE37" s="183"/>
      <c r="AF37" s="161"/>
      <c r="AG37" s="161"/>
      <c r="AH37" s="127"/>
      <c r="AI37" s="161"/>
      <c r="AJ37" s="161"/>
      <c r="AK37" s="161"/>
      <c r="AL37" s="318"/>
      <c r="AM37" s="240"/>
      <c r="AN37" s="240"/>
      <c r="AO37" s="167"/>
      <c r="AP37" s="321"/>
      <c r="AQ37" s="462" t="s">
        <v>213</v>
      </c>
      <c r="AR37" s="462" t="s">
        <v>213</v>
      </c>
      <c r="AS37" s="323"/>
      <c r="AT37" s="169"/>
      <c r="AU37" s="170"/>
      <c r="AV37" s="167"/>
      <c r="AW37" s="533"/>
      <c r="AX37" s="533"/>
      <c r="AY37" s="463"/>
      <c r="AZ37" s="463"/>
      <c r="BA37" s="463"/>
      <c r="BB37" s="463"/>
      <c r="BC37" s="326"/>
      <c r="BD37" s="326"/>
      <c r="BE37" s="326"/>
      <c r="BF37" s="326"/>
      <c r="BG37" s="167"/>
      <c r="BH37" s="240"/>
      <c r="BI37" s="240"/>
      <c r="BJ37" s="240"/>
      <c r="BK37" s="240"/>
      <c r="BL37" s="323"/>
      <c r="BM37" s="168"/>
      <c r="BN37" s="167"/>
      <c r="BO37" s="167"/>
      <c r="BP37" s="195"/>
      <c r="BQ37" s="438"/>
      <c r="BR37" s="439"/>
      <c r="BS37" s="436"/>
      <c r="BT37" s="436"/>
      <c r="BU37" s="440"/>
    </row>
    <row r="38" spans="1:73" s="42" customFormat="1" ht="24.95" customHeight="1" x14ac:dyDescent="0.25">
      <c r="A38" s="226" t="s">
        <v>50</v>
      </c>
      <c r="B38" s="227">
        <v>30</v>
      </c>
      <c r="C38" s="290">
        <v>11</v>
      </c>
      <c r="D38" s="167"/>
      <c r="E38" s="164">
        <v>6.88</v>
      </c>
      <c r="F38" s="164">
        <v>7.69</v>
      </c>
      <c r="G38" s="164">
        <v>1569</v>
      </c>
      <c r="H38" s="164">
        <v>1225</v>
      </c>
      <c r="I38" s="466">
        <v>171.99999999999991</v>
      </c>
      <c r="J38" s="466">
        <v>9.9999999999999556</v>
      </c>
      <c r="K38" s="427">
        <v>94.186046511627936</v>
      </c>
      <c r="L38" s="290">
        <v>220.51282051282038</v>
      </c>
      <c r="M38" s="290">
        <v>12</v>
      </c>
      <c r="N38" s="427">
        <v>94.558139534883722</v>
      </c>
      <c r="O38" s="290">
        <v>441.02564102564077</v>
      </c>
      <c r="P38" s="290">
        <v>76</v>
      </c>
      <c r="Q38" s="427">
        <v>82.767441860465112</v>
      </c>
      <c r="R38" s="290"/>
      <c r="S38" s="290"/>
      <c r="T38" s="162"/>
      <c r="U38" s="162"/>
      <c r="V38" s="162"/>
      <c r="W38" s="162"/>
      <c r="X38" s="162"/>
      <c r="Y38" s="162"/>
      <c r="Z38" s="314"/>
      <c r="AA38" s="314"/>
      <c r="AB38" s="313"/>
      <c r="AC38" s="162"/>
      <c r="AD38" s="162"/>
      <c r="AE38" s="183"/>
      <c r="AF38" s="161"/>
      <c r="AG38" s="161"/>
      <c r="AH38" s="127" t="s">
        <v>214</v>
      </c>
      <c r="AI38" s="161" t="s">
        <v>215</v>
      </c>
      <c r="AJ38" s="161" t="s">
        <v>216</v>
      </c>
      <c r="AK38" s="161" t="s">
        <v>216</v>
      </c>
      <c r="AL38" s="318"/>
      <c r="AM38" s="240"/>
      <c r="AN38" s="240"/>
      <c r="AO38" s="167"/>
      <c r="AP38" s="321"/>
      <c r="AQ38" s="462">
        <v>156.00000000000003</v>
      </c>
      <c r="AR38" s="462">
        <v>186.00000000000003</v>
      </c>
      <c r="AS38" s="323"/>
      <c r="AT38" s="169"/>
      <c r="AU38" s="170"/>
      <c r="AV38" s="167"/>
      <c r="AW38" s="462"/>
      <c r="AX38" s="533"/>
      <c r="AY38" s="463"/>
      <c r="AZ38" s="463"/>
      <c r="BA38" s="463"/>
      <c r="BB38" s="463"/>
      <c r="BC38" s="326"/>
      <c r="BD38" s="326"/>
      <c r="BE38" s="326"/>
      <c r="BF38" s="326"/>
      <c r="BG38" s="167"/>
      <c r="BH38" s="240"/>
      <c r="BI38" s="240"/>
      <c r="BJ38" s="240"/>
      <c r="BK38" s="240"/>
      <c r="BL38" s="323"/>
      <c r="BM38" s="168"/>
      <c r="BN38" s="167"/>
      <c r="BO38" s="167"/>
      <c r="BP38" s="195"/>
      <c r="BQ38" s="438"/>
      <c r="BR38" s="435"/>
      <c r="BS38" s="436"/>
      <c r="BT38" s="436" t="s">
        <v>213</v>
      </c>
      <c r="BU38" s="437"/>
    </row>
    <row r="39" spans="1:73" s="42" customFormat="1" ht="24.95" customHeight="1" thickBot="1" x14ac:dyDescent="0.3">
      <c r="A39" s="226"/>
      <c r="B39" s="229"/>
      <c r="C39" s="172"/>
      <c r="D39" s="172"/>
      <c r="E39" s="164"/>
      <c r="F39" s="164"/>
      <c r="G39" s="164"/>
      <c r="H39" s="164"/>
      <c r="I39" s="466"/>
      <c r="J39" s="466"/>
      <c r="K39" s="427"/>
      <c r="L39" s="290"/>
      <c r="M39" s="290"/>
      <c r="N39" s="427"/>
      <c r="O39" s="290"/>
      <c r="P39" s="290"/>
      <c r="Q39" s="427"/>
      <c r="R39" s="290"/>
      <c r="S39" s="290"/>
      <c r="T39" s="162"/>
      <c r="U39" s="162"/>
      <c r="V39" s="162"/>
      <c r="W39" s="162"/>
      <c r="X39" s="162"/>
      <c r="Y39" s="162"/>
      <c r="Z39" s="314"/>
      <c r="AA39" s="314"/>
      <c r="AB39" s="313"/>
      <c r="AC39" s="162"/>
      <c r="AD39" s="162"/>
      <c r="AE39" s="183"/>
      <c r="AF39" s="161"/>
      <c r="AG39" s="161"/>
      <c r="AH39" s="127"/>
      <c r="AI39" s="161"/>
      <c r="AJ39" s="161"/>
      <c r="AK39" s="161"/>
      <c r="AL39" s="319"/>
      <c r="AM39" s="241"/>
      <c r="AN39" s="241"/>
      <c r="AO39" s="172"/>
      <c r="AP39" s="322"/>
      <c r="AQ39" s="464"/>
      <c r="AR39" s="465"/>
      <c r="AS39" s="324"/>
      <c r="AT39" s="174"/>
      <c r="AU39" s="175"/>
      <c r="AV39" s="172"/>
      <c r="AW39" s="536"/>
      <c r="AX39" s="536"/>
      <c r="AY39" s="468"/>
      <c r="AZ39" s="468"/>
      <c r="BA39" s="468"/>
      <c r="BB39" s="468"/>
      <c r="BC39" s="327"/>
      <c r="BD39" s="327"/>
      <c r="BE39" s="327"/>
      <c r="BF39" s="327"/>
      <c r="BG39" s="172"/>
      <c r="BH39" s="241"/>
      <c r="BI39" s="241"/>
      <c r="BJ39" s="241"/>
      <c r="BK39" s="241"/>
      <c r="BL39" s="324"/>
      <c r="BM39" s="173"/>
      <c r="BN39" s="172"/>
      <c r="BO39" s="172"/>
      <c r="BP39" s="302"/>
      <c r="BQ39" s="441"/>
      <c r="BR39" s="435"/>
      <c r="BS39" s="436"/>
      <c r="BT39" s="436" t="s">
        <v>213</v>
      </c>
      <c r="BU39" s="437" t="s">
        <v>213</v>
      </c>
    </row>
    <row r="40" spans="1:73" s="42" customFormat="1" ht="24.95" customHeight="1" thickBot="1" x14ac:dyDescent="0.3">
      <c r="A40" s="113" t="s">
        <v>11</v>
      </c>
      <c r="B40" s="457"/>
      <c r="C40" s="177">
        <f>IF(SUM(C9:C39)=0,"",SUM(C9:C39))</f>
        <v>414</v>
      </c>
      <c r="D40" s="177"/>
      <c r="E40" s="178"/>
      <c r="F40" s="178"/>
      <c r="G40" s="178"/>
      <c r="H40" s="178"/>
      <c r="I40" s="177"/>
      <c r="J40" s="177"/>
      <c r="K40" s="179"/>
      <c r="L40" s="177"/>
      <c r="M40" s="177"/>
      <c r="N40" s="179"/>
      <c r="O40" s="177"/>
      <c r="P40" s="177"/>
      <c r="Q40" s="180"/>
      <c r="R40" s="181"/>
      <c r="S40" s="181"/>
      <c r="T40" s="181"/>
      <c r="U40" s="181"/>
      <c r="V40" s="181"/>
      <c r="W40" s="181"/>
      <c r="X40" s="181"/>
      <c r="Y40" s="181"/>
      <c r="Z40" s="181"/>
      <c r="AA40" s="181"/>
      <c r="AB40" s="181"/>
      <c r="AC40" s="181"/>
      <c r="AD40" s="177"/>
      <c r="AE40" s="177"/>
      <c r="AF40" s="177"/>
      <c r="AG40" s="177"/>
      <c r="AH40" s="177"/>
      <c r="AI40" s="177"/>
      <c r="AJ40" s="177"/>
      <c r="AK40" s="177"/>
      <c r="AL40" s="177"/>
      <c r="AM40" s="177"/>
      <c r="AN40" s="177"/>
      <c r="AO40" s="177"/>
      <c r="AP40" s="177"/>
      <c r="AQ40" s="177"/>
      <c r="AR40" s="177"/>
      <c r="AS40" s="177"/>
      <c r="AT40" s="177"/>
      <c r="AU40" s="177"/>
      <c r="AV40" s="177"/>
      <c r="AW40" s="177">
        <f>SUM(AW9:AW39)</f>
        <v>35</v>
      </c>
      <c r="AX40" s="177">
        <f>SUM(AX9:AX39)</f>
        <v>0</v>
      </c>
      <c r="AY40" s="177">
        <f>SUM(AY9:AY39)</f>
        <v>0</v>
      </c>
      <c r="AZ40" s="182"/>
      <c r="BA40" s="182"/>
      <c r="BB40" s="177">
        <f>SUM(BB9:BB39)</f>
        <v>0</v>
      </c>
      <c r="BC40" s="182"/>
      <c r="BD40" s="182"/>
      <c r="BE40" s="182"/>
      <c r="BF40" s="442"/>
      <c r="BG40" s="443"/>
      <c r="BH40" s="443"/>
      <c r="BI40" s="443"/>
      <c r="BJ40" s="444"/>
      <c r="BK40" s="299"/>
      <c r="BL40" s="315"/>
      <c r="BM40" s="182"/>
      <c r="BN40" s="299"/>
      <c r="BO40" s="299"/>
      <c r="BP40" s="316"/>
      <c r="BQ40" s="177">
        <f>SUM(BQ9:BQ39)</f>
        <v>0</v>
      </c>
      <c r="BR40" s="177">
        <f>SUM(BR9:BR39)</f>
        <v>0</v>
      </c>
      <c r="BS40" s="177">
        <f>SUM(BS9:BS39)</f>
        <v>0</v>
      </c>
      <c r="BT40" s="177"/>
      <c r="BU40" s="177"/>
    </row>
    <row r="41" spans="1:73" s="42" customFormat="1" ht="24.95" customHeight="1" x14ac:dyDescent="0.25">
      <c r="A41" s="114" t="s">
        <v>225</v>
      </c>
      <c r="B41" s="458"/>
      <c r="C41" s="184">
        <f>AVERAGE(C9:C38)</f>
        <v>13.8</v>
      </c>
      <c r="D41" s="183" t="str">
        <f t="shared" ref="D41:AE41" si="0">IF(SUM(D9:D39)=0,"",AVERAGE(D9:D39))</f>
        <v/>
      </c>
      <c r="E41" s="184">
        <f t="shared" si="0"/>
        <v>7.3940000000000001</v>
      </c>
      <c r="F41" s="184">
        <f t="shared" si="0"/>
        <v>7.588000000000001</v>
      </c>
      <c r="G41" s="183">
        <f t="shared" si="0"/>
        <v>1608.4</v>
      </c>
      <c r="H41" s="183">
        <f t="shared" si="0"/>
        <v>1289.5</v>
      </c>
      <c r="I41" s="183">
        <f t="shared" si="0"/>
        <v>211.2</v>
      </c>
      <c r="J41" s="183">
        <f t="shared" si="0"/>
        <v>19.686666666666667</v>
      </c>
      <c r="K41" s="185">
        <f t="shared" si="0"/>
        <v>90.508797683291306</v>
      </c>
      <c r="L41" s="183">
        <f t="shared" si="0"/>
        <v>423.80769230769226</v>
      </c>
      <c r="M41" s="183">
        <f t="shared" si="0"/>
        <v>17.64965811965812</v>
      </c>
      <c r="N41" s="185">
        <f t="shared" si="0"/>
        <v>94.556485980898358</v>
      </c>
      <c r="O41" s="183">
        <f t="shared" si="0"/>
        <v>850.9153846153846</v>
      </c>
      <c r="P41" s="183">
        <f t="shared" si="0"/>
        <v>90.15042735042735</v>
      </c>
      <c r="Q41" s="185">
        <f t="shared" si="0"/>
        <v>85.900147198057923</v>
      </c>
      <c r="R41" s="185" t="str">
        <f t="shared" si="0"/>
        <v/>
      </c>
      <c r="S41" s="185" t="str">
        <f t="shared" si="0"/>
        <v/>
      </c>
      <c r="T41" s="185" t="str">
        <f t="shared" si="0"/>
        <v/>
      </c>
      <c r="U41" s="185" t="str">
        <f t="shared" si="0"/>
        <v/>
      </c>
      <c r="V41" s="184" t="str">
        <f t="shared" si="0"/>
        <v/>
      </c>
      <c r="W41" s="184" t="str">
        <f t="shared" si="0"/>
        <v/>
      </c>
      <c r="X41" s="184" t="str">
        <f t="shared" si="0"/>
        <v/>
      </c>
      <c r="Y41" s="184" t="str">
        <f t="shared" si="0"/>
        <v/>
      </c>
      <c r="Z41" s="185" t="str">
        <f t="shared" si="0"/>
        <v/>
      </c>
      <c r="AA41" s="185" t="str">
        <f t="shared" si="0"/>
        <v/>
      </c>
      <c r="AB41" s="185" t="str">
        <f t="shared" si="0"/>
        <v/>
      </c>
      <c r="AC41" s="185">
        <f t="shared" si="0"/>
        <v>14.6</v>
      </c>
      <c r="AD41" s="185">
        <f t="shared" si="0"/>
        <v>5.5</v>
      </c>
      <c r="AE41" s="185">
        <f t="shared" si="0"/>
        <v>62.328767123287669</v>
      </c>
      <c r="AF41" s="183"/>
      <c r="AG41" s="183"/>
      <c r="AH41" s="183"/>
      <c r="AI41" s="183"/>
      <c r="AJ41" s="183"/>
      <c r="AK41" s="183"/>
      <c r="AL41" s="185" t="str">
        <f t="shared" ref="AL41:AY41" si="1">IF(SUM(AL9:AL39)=0,"",AVERAGE(AL9:AL39))</f>
        <v/>
      </c>
      <c r="AM41" s="185" t="str">
        <f t="shared" si="1"/>
        <v/>
      </c>
      <c r="AN41" s="185" t="str">
        <f t="shared" si="1"/>
        <v/>
      </c>
      <c r="AO41" s="185" t="str">
        <f t="shared" si="1"/>
        <v/>
      </c>
      <c r="AP41" s="185" t="str">
        <f t="shared" si="1"/>
        <v/>
      </c>
      <c r="AQ41" s="185">
        <f t="shared" si="1"/>
        <v>156.44444444444446</v>
      </c>
      <c r="AR41" s="185">
        <f t="shared" si="1"/>
        <v>251.55555555555554</v>
      </c>
      <c r="AS41" s="185" t="str">
        <f t="shared" si="1"/>
        <v/>
      </c>
      <c r="AT41" s="185" t="str">
        <f t="shared" si="1"/>
        <v/>
      </c>
      <c r="AU41" s="185" t="str">
        <f t="shared" si="1"/>
        <v/>
      </c>
      <c r="AV41" s="185" t="str">
        <f t="shared" si="1"/>
        <v/>
      </c>
      <c r="AW41" s="185">
        <f t="shared" si="1"/>
        <v>17.5</v>
      </c>
      <c r="AX41" s="185" t="str">
        <f t="shared" si="1"/>
        <v/>
      </c>
      <c r="AY41" s="185" t="str">
        <f t="shared" si="1"/>
        <v/>
      </c>
      <c r="AZ41" s="183"/>
      <c r="BA41" s="183"/>
      <c r="BB41" s="185" t="str">
        <f t="shared" ref="BB41" si="2">IF(SUM(BB9:BB39)=0,"",AVERAGE(BB9:BB39))</f>
        <v/>
      </c>
      <c r="BC41" s="183"/>
      <c r="BD41" s="183"/>
      <c r="BE41" s="183"/>
      <c r="BF41" s="445"/>
      <c r="BG41" s="445"/>
      <c r="BH41" s="445"/>
      <c r="BI41" s="445"/>
      <c r="BJ41" s="446"/>
      <c r="BK41" s="183"/>
      <c r="BL41" s="185"/>
      <c r="BM41" s="184"/>
      <c r="BN41" s="183"/>
      <c r="BO41" s="183"/>
      <c r="BP41" s="186"/>
      <c r="BQ41" s="185" t="str">
        <f t="shared" ref="BQ41:BU41" si="3">IF(SUM(BQ9:BQ39)=0,"",AVERAGE(BQ9:BQ39))</f>
        <v/>
      </c>
      <c r="BR41" s="185" t="str">
        <f t="shared" si="3"/>
        <v/>
      </c>
      <c r="BS41" s="185" t="str">
        <f t="shared" si="3"/>
        <v/>
      </c>
      <c r="BT41" s="185" t="str">
        <f t="shared" si="3"/>
        <v/>
      </c>
      <c r="BU41" s="185" t="str">
        <f t="shared" si="3"/>
        <v/>
      </c>
    </row>
    <row r="42" spans="1:73" s="42" customFormat="1" ht="24.95" customHeight="1" x14ac:dyDescent="0.25">
      <c r="A42" s="115" t="s">
        <v>14</v>
      </c>
      <c r="B42" s="459"/>
      <c r="C42" s="187">
        <f>MIN(C9:C39)</f>
        <v>10</v>
      </c>
      <c r="D42" s="187">
        <f t="shared" ref="D42:AE42" si="4">MIN(D9:D39)</f>
        <v>0</v>
      </c>
      <c r="E42" s="188">
        <f t="shared" si="4"/>
        <v>6.88</v>
      </c>
      <c r="F42" s="188">
        <f t="shared" si="4"/>
        <v>7.38</v>
      </c>
      <c r="G42" s="187">
        <f t="shared" si="4"/>
        <v>1379</v>
      </c>
      <c r="H42" s="187">
        <f t="shared" si="4"/>
        <v>1113</v>
      </c>
      <c r="I42" s="187">
        <f t="shared" si="4"/>
        <v>105.99999999999997</v>
      </c>
      <c r="J42" s="187">
        <f t="shared" si="4"/>
        <v>8.8000000000000025</v>
      </c>
      <c r="K42" s="189">
        <f t="shared" si="4"/>
        <v>85.294117647058826</v>
      </c>
      <c r="L42" s="187">
        <f t="shared" si="4"/>
        <v>182.0512820512819</v>
      </c>
      <c r="M42" s="187">
        <f t="shared" si="4"/>
        <v>10</v>
      </c>
      <c r="N42" s="189">
        <f t="shared" si="4"/>
        <v>90.165217391304338</v>
      </c>
      <c r="O42" s="187">
        <f t="shared" si="4"/>
        <v>364.1025641025638</v>
      </c>
      <c r="P42" s="187">
        <f t="shared" si="4"/>
        <v>55</v>
      </c>
      <c r="Q42" s="189">
        <f t="shared" si="4"/>
        <v>74.457746478873219</v>
      </c>
      <c r="R42" s="189">
        <f t="shared" si="4"/>
        <v>0</v>
      </c>
      <c r="S42" s="189">
        <f t="shared" si="4"/>
        <v>0</v>
      </c>
      <c r="T42" s="189">
        <f t="shared" si="4"/>
        <v>0</v>
      </c>
      <c r="U42" s="189">
        <f t="shared" si="4"/>
        <v>0</v>
      </c>
      <c r="V42" s="188">
        <f t="shared" si="4"/>
        <v>0</v>
      </c>
      <c r="W42" s="188">
        <f t="shared" si="4"/>
        <v>0</v>
      </c>
      <c r="X42" s="188">
        <f t="shared" si="4"/>
        <v>0</v>
      </c>
      <c r="Y42" s="188">
        <f t="shared" si="4"/>
        <v>0</v>
      </c>
      <c r="Z42" s="189">
        <f t="shared" si="4"/>
        <v>0</v>
      </c>
      <c r="AA42" s="189">
        <f t="shared" si="4"/>
        <v>0</v>
      </c>
      <c r="AB42" s="189">
        <f t="shared" si="4"/>
        <v>0</v>
      </c>
      <c r="AC42" s="189">
        <f t="shared" si="4"/>
        <v>14.6</v>
      </c>
      <c r="AD42" s="189">
        <f>MAX(AD8:AD38)</f>
        <v>5.5</v>
      </c>
      <c r="AE42" s="189">
        <f t="shared" si="4"/>
        <v>62.328767123287669</v>
      </c>
      <c r="AF42" s="187"/>
      <c r="AG42" s="187"/>
      <c r="AH42" s="187"/>
      <c r="AI42" s="187"/>
      <c r="AJ42" s="187"/>
      <c r="AK42" s="187"/>
      <c r="AL42" s="189">
        <f t="shared" ref="AL42:AY42" si="5">MIN(AL9:AL39)</f>
        <v>0</v>
      </c>
      <c r="AM42" s="189">
        <f t="shared" si="5"/>
        <v>0</v>
      </c>
      <c r="AN42" s="189">
        <f t="shared" si="5"/>
        <v>0</v>
      </c>
      <c r="AO42" s="189">
        <f t="shared" si="5"/>
        <v>0</v>
      </c>
      <c r="AP42" s="189">
        <f t="shared" si="5"/>
        <v>0</v>
      </c>
      <c r="AQ42" s="189">
        <f t="shared" si="5"/>
        <v>103.99999999999993</v>
      </c>
      <c r="AR42" s="189">
        <f t="shared" si="5"/>
        <v>186.00000000000003</v>
      </c>
      <c r="AS42" s="189">
        <f t="shared" si="5"/>
        <v>0</v>
      </c>
      <c r="AT42" s="189">
        <f t="shared" si="5"/>
        <v>0</v>
      </c>
      <c r="AU42" s="189">
        <f t="shared" si="5"/>
        <v>0</v>
      </c>
      <c r="AV42" s="189">
        <f t="shared" si="5"/>
        <v>0</v>
      </c>
      <c r="AW42" s="189">
        <f t="shared" si="5"/>
        <v>15</v>
      </c>
      <c r="AX42" s="189">
        <f t="shared" si="5"/>
        <v>0</v>
      </c>
      <c r="AY42" s="189">
        <f t="shared" si="5"/>
        <v>0</v>
      </c>
      <c r="AZ42" s="187"/>
      <c r="BA42" s="187"/>
      <c r="BB42" s="189">
        <f t="shared" ref="BB42" si="6">MIN(BB9:BB39)</f>
        <v>0</v>
      </c>
      <c r="BC42" s="187"/>
      <c r="BD42" s="187"/>
      <c r="BE42" s="187"/>
      <c r="BF42" s="447"/>
      <c r="BG42" s="447"/>
      <c r="BH42" s="447"/>
      <c r="BI42" s="447"/>
      <c r="BJ42" s="448"/>
      <c r="BK42" s="187"/>
      <c r="BL42" s="189"/>
      <c r="BM42" s="188"/>
      <c r="BN42" s="187"/>
      <c r="BO42" s="187"/>
      <c r="BP42" s="190"/>
      <c r="BQ42" s="189">
        <f t="shared" ref="BQ42:BU42" si="7">MIN(BQ9:BQ39)</f>
        <v>0</v>
      </c>
      <c r="BR42" s="189">
        <f t="shared" si="7"/>
        <v>0</v>
      </c>
      <c r="BS42" s="189">
        <f t="shared" si="7"/>
        <v>0</v>
      </c>
      <c r="BT42" s="189">
        <f t="shared" si="7"/>
        <v>0</v>
      </c>
      <c r="BU42" s="189">
        <f t="shared" si="7"/>
        <v>0</v>
      </c>
    </row>
    <row r="43" spans="1:73" s="42" customFormat="1" ht="24.95" customHeight="1" thickBot="1" x14ac:dyDescent="0.3">
      <c r="A43" s="116" t="s">
        <v>13</v>
      </c>
      <c r="B43" s="460"/>
      <c r="C43" s="191">
        <f>MAX(C9:C38)</f>
        <v>23</v>
      </c>
      <c r="D43" s="191">
        <f t="shared" ref="D43:AE43" si="8">MAX(D9:D39)</f>
        <v>0</v>
      </c>
      <c r="E43" s="192">
        <f t="shared" si="8"/>
        <v>8.48</v>
      </c>
      <c r="F43" s="192">
        <f t="shared" si="8"/>
        <v>7.8</v>
      </c>
      <c r="G43" s="191">
        <f t="shared" si="8"/>
        <v>1822</v>
      </c>
      <c r="H43" s="191">
        <f t="shared" si="8"/>
        <v>1419</v>
      </c>
      <c r="I43" s="191">
        <f t="shared" si="8"/>
        <v>300</v>
      </c>
      <c r="J43" s="191">
        <f t="shared" si="8"/>
        <v>33.499999999999986</v>
      </c>
      <c r="K43" s="193">
        <f t="shared" si="8"/>
        <v>95.041322314049594</v>
      </c>
      <c r="L43" s="191">
        <f t="shared" si="8"/>
        <v>1387</v>
      </c>
      <c r="M43" s="191">
        <f t="shared" si="8"/>
        <v>29</v>
      </c>
      <c r="N43" s="193">
        <f t="shared" si="8"/>
        <v>98.558038932948804</v>
      </c>
      <c r="O43" s="191">
        <f t="shared" si="8"/>
        <v>2774</v>
      </c>
      <c r="P43" s="191">
        <f t="shared" si="8"/>
        <v>118</v>
      </c>
      <c r="Q43" s="193">
        <f t="shared" si="8"/>
        <v>95.746214852198989</v>
      </c>
      <c r="R43" s="193">
        <f t="shared" si="8"/>
        <v>0</v>
      </c>
      <c r="S43" s="193">
        <f t="shared" si="8"/>
        <v>0</v>
      </c>
      <c r="T43" s="193">
        <f t="shared" si="8"/>
        <v>0</v>
      </c>
      <c r="U43" s="193">
        <f t="shared" si="8"/>
        <v>0</v>
      </c>
      <c r="V43" s="192">
        <f t="shared" si="8"/>
        <v>0</v>
      </c>
      <c r="W43" s="192">
        <f t="shared" si="8"/>
        <v>0</v>
      </c>
      <c r="X43" s="192">
        <f t="shared" si="8"/>
        <v>0</v>
      </c>
      <c r="Y43" s="192">
        <f t="shared" si="8"/>
        <v>0</v>
      </c>
      <c r="Z43" s="193">
        <f t="shared" si="8"/>
        <v>0</v>
      </c>
      <c r="AA43" s="193">
        <f t="shared" si="8"/>
        <v>0</v>
      </c>
      <c r="AB43" s="193">
        <f t="shared" si="8"/>
        <v>0</v>
      </c>
      <c r="AC43" s="193">
        <f t="shared" si="8"/>
        <v>14.6</v>
      </c>
      <c r="AD43" s="193">
        <f>MAX(AD9:AD39)</f>
        <v>5.5</v>
      </c>
      <c r="AE43" s="193">
        <f t="shared" si="8"/>
        <v>62.328767123287669</v>
      </c>
      <c r="AF43" s="191"/>
      <c r="AG43" s="191"/>
      <c r="AH43" s="191"/>
      <c r="AI43" s="191"/>
      <c r="AJ43" s="191"/>
      <c r="AK43" s="191"/>
      <c r="AL43" s="193">
        <f t="shared" ref="AL43:AY43" si="9">MAX(AL9:AL39)</f>
        <v>0</v>
      </c>
      <c r="AM43" s="193">
        <f t="shared" si="9"/>
        <v>0</v>
      </c>
      <c r="AN43" s="193">
        <f t="shared" si="9"/>
        <v>0</v>
      </c>
      <c r="AO43" s="193">
        <f t="shared" si="9"/>
        <v>0</v>
      </c>
      <c r="AP43" s="193">
        <f t="shared" si="9"/>
        <v>0</v>
      </c>
      <c r="AQ43" s="193">
        <f t="shared" si="9"/>
        <v>198.00000000000011</v>
      </c>
      <c r="AR43" s="193">
        <f t="shared" si="9"/>
        <v>423.99999999999989</v>
      </c>
      <c r="AS43" s="193">
        <f t="shared" si="9"/>
        <v>0</v>
      </c>
      <c r="AT43" s="193">
        <f t="shared" si="9"/>
        <v>0</v>
      </c>
      <c r="AU43" s="193">
        <f t="shared" si="9"/>
        <v>0</v>
      </c>
      <c r="AV43" s="193">
        <f t="shared" si="9"/>
        <v>0</v>
      </c>
      <c r="AW43" s="193">
        <f t="shared" si="9"/>
        <v>20</v>
      </c>
      <c r="AX43" s="193">
        <f t="shared" si="9"/>
        <v>0</v>
      </c>
      <c r="AY43" s="193">
        <f t="shared" si="9"/>
        <v>0</v>
      </c>
      <c r="AZ43" s="191"/>
      <c r="BA43" s="191"/>
      <c r="BB43" s="193">
        <f t="shared" ref="BB43" si="10">MAX(BB9:BB39)</f>
        <v>0</v>
      </c>
      <c r="BC43" s="191"/>
      <c r="BD43" s="191"/>
      <c r="BE43" s="191"/>
      <c r="BF43" s="449"/>
      <c r="BG43" s="449"/>
      <c r="BH43" s="449"/>
      <c r="BI43" s="449"/>
      <c r="BJ43" s="450"/>
      <c r="BK43" s="191"/>
      <c r="BL43" s="193"/>
      <c r="BM43" s="192"/>
      <c r="BN43" s="191"/>
      <c r="BO43" s="191"/>
      <c r="BP43" s="328"/>
      <c r="BQ43" s="193">
        <f t="shared" ref="BQ43:BU43" si="11">MAX(BQ9:BQ39)</f>
        <v>0</v>
      </c>
      <c r="BR43" s="193">
        <f t="shared" si="11"/>
        <v>0</v>
      </c>
      <c r="BS43" s="193">
        <f t="shared" si="11"/>
        <v>0</v>
      </c>
      <c r="BT43" s="193">
        <f t="shared" si="11"/>
        <v>0</v>
      </c>
      <c r="BU43" s="193">
        <f t="shared" si="11"/>
        <v>0</v>
      </c>
    </row>
    <row r="44" spans="1:73" s="42" customFormat="1" ht="24.95" customHeight="1" x14ac:dyDescent="0.25">
      <c r="A44" s="117" t="s">
        <v>54</v>
      </c>
      <c r="B44" s="451"/>
      <c r="C44" s="194">
        <f>AVERAGE(C9:C10,C13:C17,C20:C24,C27:C31,C34:C38)</f>
        <v>12.590909090909092</v>
      </c>
      <c r="D44" s="45"/>
      <c r="E44" s="45"/>
      <c r="F44" s="45"/>
      <c r="G44" s="45"/>
      <c r="H44" s="45"/>
      <c r="I44" s="45"/>
      <c r="J44" s="45"/>
      <c r="K44" s="45"/>
      <c r="L44" s="45"/>
      <c r="M44" s="45"/>
      <c r="N44" s="45"/>
      <c r="O44" s="45"/>
      <c r="P44" s="45"/>
      <c r="Q44" s="45"/>
      <c r="R44" s="45"/>
      <c r="S44" s="45"/>
      <c r="T44" s="45"/>
      <c r="U44" s="45"/>
      <c r="V44" s="45"/>
      <c r="W44" s="45"/>
      <c r="X44" s="45"/>
      <c r="Y44" s="45"/>
      <c r="Z44" s="45"/>
      <c r="AA44" s="45"/>
      <c r="AB44" s="45"/>
      <c r="AC44" s="45"/>
      <c r="AD44" s="45"/>
      <c r="AE44" s="45"/>
      <c r="AF44" s="45"/>
      <c r="AG44" s="45"/>
      <c r="AH44" s="45"/>
      <c r="AI44" s="45"/>
      <c r="AJ44" s="45"/>
      <c r="AK44" s="45"/>
      <c r="AL44" s="242"/>
      <c r="AM44" s="242"/>
      <c r="AN44" s="242"/>
      <c r="AO44" s="45"/>
      <c r="AP44" s="45"/>
      <c r="AQ44" s="45"/>
      <c r="AR44" s="46"/>
      <c r="AS44" s="242"/>
      <c r="AT44" s="45"/>
      <c r="AU44" s="45"/>
      <c r="AV44" s="45"/>
      <c r="BG44" s="45"/>
      <c r="BH44" s="242"/>
      <c r="BI44" s="242"/>
      <c r="BJ44" s="242"/>
      <c r="BK44" s="242"/>
      <c r="BL44" s="45"/>
      <c r="BM44" s="45"/>
      <c r="BN44" s="45"/>
      <c r="BO44" s="45"/>
      <c r="BP44" s="45"/>
    </row>
    <row r="45" spans="1:73" s="42" customFormat="1" ht="24.95" customHeight="1" x14ac:dyDescent="0.25">
      <c r="A45" s="115" t="s">
        <v>55</v>
      </c>
      <c r="B45" s="452"/>
      <c r="C45" s="195">
        <f>AVERAGE(C11,C18,C25,C32)</f>
        <v>15.75</v>
      </c>
      <c r="D45" s="47"/>
      <c r="E45" s="47"/>
      <c r="F45" s="47"/>
      <c r="G45" s="47"/>
      <c r="H45" s="47"/>
      <c r="I45" s="47"/>
      <c r="J45" s="47"/>
      <c r="K45" s="47"/>
      <c r="L45" s="47"/>
      <c r="M45" s="47"/>
      <c r="N45" s="47"/>
      <c r="O45" s="47"/>
      <c r="P45" s="47"/>
      <c r="Q45" s="47"/>
      <c r="R45" s="47"/>
      <c r="S45" s="47"/>
      <c r="T45" s="47"/>
      <c r="U45" s="47"/>
      <c r="V45" s="47"/>
      <c r="W45" s="47"/>
      <c r="X45" s="47"/>
      <c r="Y45" s="47"/>
      <c r="Z45" s="47"/>
      <c r="AA45" s="47"/>
      <c r="AB45" s="47"/>
      <c r="AC45" s="47"/>
      <c r="AD45" s="47"/>
      <c r="AE45" s="47"/>
      <c r="AF45" s="47"/>
      <c r="AG45" s="47"/>
      <c r="AH45" s="47"/>
      <c r="AI45" s="47"/>
      <c r="AJ45" s="47"/>
      <c r="AK45" s="47"/>
      <c r="AL45" s="243"/>
      <c r="AM45" s="243"/>
      <c r="AN45" s="243"/>
      <c r="AO45" s="47"/>
      <c r="AP45" s="47"/>
      <c r="AQ45" s="47"/>
      <c r="AR45" s="47"/>
      <c r="AS45" s="243"/>
      <c r="AT45" s="47"/>
      <c r="AU45" s="47"/>
      <c r="AV45" s="47"/>
      <c r="BG45" s="47"/>
      <c r="BH45" s="243"/>
      <c r="BI45" s="243"/>
      <c r="BJ45" s="243"/>
      <c r="BK45" s="243"/>
      <c r="BL45" s="47"/>
      <c r="BM45" s="47"/>
      <c r="BN45" s="47"/>
      <c r="BO45" s="47"/>
      <c r="BP45" s="47"/>
    </row>
    <row r="46" spans="1:73" s="42" customFormat="1" ht="24.95" customHeight="1" x14ac:dyDescent="0.25">
      <c r="A46" s="115" t="s">
        <v>56</v>
      </c>
      <c r="B46" s="453"/>
      <c r="C46" s="195">
        <f>AVERAGE(C12,C19,C26,C33)</f>
        <v>18.5</v>
      </c>
      <c r="D46" s="47"/>
      <c r="E46" s="47"/>
      <c r="F46" s="47"/>
      <c r="G46" s="47"/>
      <c r="H46" s="47"/>
      <c r="I46" s="47"/>
      <c r="J46" s="47"/>
      <c r="K46" s="47"/>
      <c r="L46" s="47"/>
      <c r="M46" s="47"/>
      <c r="N46" s="47"/>
      <c r="O46" s="47"/>
      <c r="P46" s="47"/>
      <c r="Q46" s="47"/>
      <c r="R46" s="47"/>
      <c r="S46" s="47"/>
      <c r="T46" s="47"/>
      <c r="U46" s="47"/>
      <c r="V46" s="47"/>
      <c r="W46" s="47"/>
      <c r="X46" s="47"/>
      <c r="Y46" s="47"/>
      <c r="Z46" s="47"/>
      <c r="AA46" s="47"/>
      <c r="AB46" s="47"/>
      <c r="AC46" s="47"/>
      <c r="AD46" s="47"/>
      <c r="AE46" s="47"/>
      <c r="AF46" s="47"/>
      <c r="AG46" s="47"/>
      <c r="AH46" s="47"/>
      <c r="AI46" s="47"/>
      <c r="AJ46" s="47"/>
      <c r="AK46" s="47"/>
      <c r="AL46" s="243"/>
      <c r="AM46" s="243"/>
      <c r="AN46" s="243"/>
      <c r="AO46" s="47"/>
      <c r="AP46" s="47"/>
      <c r="AQ46" s="47"/>
      <c r="AR46" s="47"/>
      <c r="AS46" s="243"/>
      <c r="AT46" s="47"/>
      <c r="AU46" s="47"/>
      <c r="AV46" s="47"/>
      <c r="BG46" s="47"/>
      <c r="BH46" s="243"/>
      <c r="BI46" s="243"/>
      <c r="BJ46" s="243"/>
      <c r="BK46" s="243"/>
      <c r="BL46" s="47"/>
      <c r="BM46" s="47"/>
      <c r="BN46" s="47"/>
      <c r="BO46" s="47"/>
      <c r="BP46" s="47"/>
    </row>
    <row r="47" spans="1:73" s="42" customFormat="1" ht="24.95" customHeight="1" x14ac:dyDescent="0.25">
      <c r="A47" s="118" t="s">
        <v>57</v>
      </c>
      <c r="B47" s="452"/>
      <c r="C47" s="195">
        <f>AVERAGE(C11:C12,C18:C19,C25:C26,C32:C33)</f>
        <v>17.125</v>
      </c>
      <c r="D47" s="47"/>
      <c r="E47" s="47"/>
      <c r="F47" s="47"/>
      <c r="G47" s="47"/>
      <c r="H47" s="47"/>
      <c r="I47" s="47"/>
      <c r="J47" s="47"/>
      <c r="K47" s="47"/>
      <c r="L47" s="47"/>
      <c r="M47" s="47"/>
      <c r="N47" s="47"/>
      <c r="O47" s="47"/>
      <c r="P47" s="47"/>
      <c r="Q47" s="47"/>
      <c r="R47" s="47"/>
      <c r="S47" s="47"/>
      <c r="T47" s="47"/>
      <c r="U47" s="47"/>
      <c r="V47" s="47"/>
      <c r="W47" s="47"/>
      <c r="X47" s="47"/>
      <c r="Y47" s="47"/>
      <c r="Z47" s="47"/>
      <c r="AA47" s="47"/>
      <c r="AB47" s="47"/>
      <c r="AC47" s="47"/>
      <c r="AD47" s="47"/>
      <c r="AE47" s="47"/>
      <c r="AF47" s="47"/>
      <c r="AG47" s="47"/>
      <c r="AH47" s="47"/>
      <c r="AI47" s="47"/>
      <c r="AJ47" s="47"/>
      <c r="AK47" s="47"/>
      <c r="AL47" s="243"/>
      <c r="AM47" s="243"/>
      <c r="AN47" s="243"/>
      <c r="AO47" s="47"/>
      <c r="AP47" s="47"/>
      <c r="AQ47" s="47"/>
      <c r="AR47" s="47"/>
      <c r="AS47" s="243"/>
      <c r="AT47" s="47"/>
      <c r="AU47" s="47"/>
      <c r="AV47" s="47"/>
      <c r="BG47" s="47"/>
      <c r="BH47" s="243"/>
      <c r="BI47" s="243"/>
      <c r="BJ47" s="243"/>
      <c r="BK47" s="243"/>
      <c r="BL47" s="47"/>
      <c r="BM47" s="47"/>
      <c r="BN47" s="47"/>
      <c r="BO47" s="47"/>
      <c r="BP47" s="47"/>
    </row>
    <row r="48" spans="1:73" s="42" customFormat="1" ht="24.95" customHeight="1" thickBot="1" x14ac:dyDescent="0.3">
      <c r="A48" s="588" t="s">
        <v>11</v>
      </c>
      <c r="B48" s="589"/>
      <c r="C48" s="196">
        <f>AVERAGE(C44:C47)</f>
        <v>15.991477272727273</v>
      </c>
      <c r="D48" s="47"/>
      <c r="E48" s="47"/>
      <c r="F48" s="47"/>
      <c r="G48" s="47"/>
      <c r="H48" s="47"/>
      <c r="I48" s="47"/>
      <c r="J48" s="47"/>
      <c r="K48" s="47"/>
      <c r="L48" s="47"/>
      <c r="M48" s="47"/>
      <c r="N48" s="47"/>
      <c r="O48" s="47"/>
      <c r="P48" s="47"/>
      <c r="Q48" s="47"/>
      <c r="R48" s="47"/>
      <c r="S48" s="47"/>
      <c r="T48" s="47"/>
      <c r="U48" s="47"/>
      <c r="V48" s="47"/>
      <c r="W48" s="47"/>
      <c r="X48" s="47"/>
      <c r="Y48" s="47"/>
      <c r="Z48" s="47"/>
      <c r="AA48" s="47"/>
      <c r="AB48" s="47"/>
      <c r="AC48" s="47"/>
      <c r="AD48" s="47"/>
      <c r="AE48" s="47"/>
      <c r="AF48" s="47"/>
      <c r="AG48" s="47"/>
      <c r="AH48" s="47"/>
      <c r="AI48" s="47"/>
      <c r="AJ48" s="47"/>
      <c r="AK48" s="47"/>
      <c r="AL48" s="243"/>
      <c r="AM48" s="243"/>
      <c r="AN48" s="243"/>
      <c r="AO48" s="47"/>
      <c r="AP48" s="47"/>
      <c r="AQ48" s="47"/>
      <c r="AR48" s="47"/>
      <c r="AS48" s="243"/>
      <c r="AT48" s="47"/>
      <c r="AU48" s="47"/>
      <c r="AV48" s="48"/>
      <c r="BG48" s="48"/>
      <c r="BH48" s="244"/>
      <c r="BI48" s="244"/>
      <c r="BJ48" s="244"/>
      <c r="BK48" s="244"/>
      <c r="BL48" s="48"/>
      <c r="BM48" s="48"/>
      <c r="BN48" s="48"/>
      <c r="BO48" s="48"/>
      <c r="BP48" s="48"/>
    </row>
    <row r="49" spans="1:29" x14ac:dyDescent="0.3">
      <c r="A49" s="108"/>
      <c r="B49" s="109"/>
      <c r="C49" s="34"/>
      <c r="D49" s="34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</row>
    <row r="50" spans="1:29" x14ac:dyDescent="0.3">
      <c r="A50" s="110"/>
      <c r="B50" s="111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</row>
    <row r="51" spans="1:29" ht="12.4" customHeight="1" x14ac:dyDescent="0.3">
      <c r="A51" s="110"/>
      <c r="B51" s="111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</row>
    <row r="52" spans="1:29" x14ac:dyDescent="0.3">
      <c r="A52" s="109"/>
      <c r="B52" s="109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</row>
  </sheetData>
  <sheetProtection insertColumns="0" insertRows="0"/>
  <mergeCells count="100">
    <mergeCell ref="A48:B48"/>
    <mergeCell ref="E4:F4"/>
    <mergeCell ref="E5:F5"/>
    <mergeCell ref="BG7:BG8"/>
    <mergeCell ref="BL7:BL8"/>
    <mergeCell ref="AU7:AU8"/>
    <mergeCell ref="AV7:AV8"/>
    <mergeCell ref="AW7:AW8"/>
    <mergeCell ref="AX7:AX8"/>
    <mergeCell ref="AY7:AY8"/>
    <mergeCell ref="AZ7:AZ8"/>
    <mergeCell ref="AL7:AL8"/>
    <mergeCell ref="AP7:AP8"/>
    <mergeCell ref="AQ7:AQ8"/>
    <mergeCell ref="AR7:AR8"/>
    <mergeCell ref="AS7:AS8"/>
    <mergeCell ref="BM7:BM8"/>
    <mergeCell ref="BN7:BN8"/>
    <mergeCell ref="BO7:BO8"/>
    <mergeCell ref="BP7:BP8"/>
    <mergeCell ref="BA7:BA8"/>
    <mergeCell ref="BB7:BB8"/>
    <mergeCell ref="BC7:BC8"/>
    <mergeCell ref="BD7:BD8"/>
    <mergeCell ref="BE7:BE8"/>
    <mergeCell ref="BF7:BF8"/>
    <mergeCell ref="AB7:AB8"/>
    <mergeCell ref="AT7:AT8"/>
    <mergeCell ref="AD7:AD8"/>
    <mergeCell ref="AE7:AE8"/>
    <mergeCell ref="AH7:AH8"/>
    <mergeCell ref="AI7:AI8"/>
    <mergeCell ref="AJ7:AJ8"/>
    <mergeCell ref="AK7:AK8"/>
    <mergeCell ref="L7:L8"/>
    <mergeCell ref="M7:M8"/>
    <mergeCell ref="N7:N8"/>
    <mergeCell ref="O7:O8"/>
    <mergeCell ref="P7:P8"/>
    <mergeCell ref="Q7:Q8"/>
    <mergeCell ref="AT5:AT6"/>
    <mergeCell ref="AU5:AU6"/>
    <mergeCell ref="AV5:AV6"/>
    <mergeCell ref="BC5:BF5"/>
    <mergeCell ref="AC7:AC8"/>
    <mergeCell ref="R7:R8"/>
    <mergeCell ref="S7:S8"/>
    <mergeCell ref="T7:T8"/>
    <mergeCell ref="U7:U8"/>
    <mergeCell ref="V7:V8"/>
    <mergeCell ref="W7:W8"/>
    <mergeCell ref="X7:X8"/>
    <mergeCell ref="Y7:Y8"/>
    <mergeCell ref="Z7:Z8"/>
    <mergeCell ref="AA7:AA8"/>
    <mergeCell ref="A7:A8"/>
    <mergeCell ref="E7:E8"/>
    <mergeCell ref="F7:F8"/>
    <mergeCell ref="I7:I8"/>
    <mergeCell ref="J7:J8"/>
    <mergeCell ref="K7:K8"/>
    <mergeCell ref="BC4:BF4"/>
    <mergeCell ref="BG4:BP4"/>
    <mergeCell ref="G5:H5"/>
    <mergeCell ref="I5:J5"/>
    <mergeCell ref="L5:M5"/>
    <mergeCell ref="O5:P5"/>
    <mergeCell ref="R5:S5"/>
    <mergeCell ref="T5:U5"/>
    <mergeCell ref="V5:W5"/>
    <mergeCell ref="X5:Y5"/>
    <mergeCell ref="X4:Y4"/>
    <mergeCell ref="Z4:AB4"/>
    <mergeCell ref="AC4:AE4"/>
    <mergeCell ref="AJ4:AJ5"/>
    <mergeCell ref="AK4:AK5"/>
    <mergeCell ref="AQ4:AR4"/>
    <mergeCell ref="Z5:AA5"/>
    <mergeCell ref="AC5:AD5"/>
    <mergeCell ref="AZ3:BP3"/>
    <mergeCell ref="A4:B4"/>
    <mergeCell ref="G4:H4"/>
    <mergeCell ref="I4:K4"/>
    <mergeCell ref="L4:N4"/>
    <mergeCell ref="O4:Q4"/>
    <mergeCell ref="R4:S4"/>
    <mergeCell ref="T4:U4"/>
    <mergeCell ref="V4:W4"/>
    <mergeCell ref="E3:AS3"/>
    <mergeCell ref="A1:B1"/>
    <mergeCell ref="C1:Q1"/>
    <mergeCell ref="S1:AL1"/>
    <mergeCell ref="A2:C2"/>
    <mergeCell ref="E2:I2"/>
    <mergeCell ref="BR4:BU4"/>
    <mergeCell ref="BQ7:BQ8"/>
    <mergeCell ref="BR7:BR8"/>
    <mergeCell ref="BS7:BS8"/>
    <mergeCell ref="BT7:BT8"/>
    <mergeCell ref="BU7:BU8"/>
  </mergeCells>
  <conditionalFormatting sqref="C9:C38">
    <cfRule type="expression" dxfId="21" priority="5">
      <formula>IF(AND($AI9="H",$AH9="B"),1,0)</formula>
    </cfRule>
    <cfRule type="expression" dxfId="20" priority="6">
      <formula>IF($AI9="H",1,0)</formula>
    </cfRule>
  </conditionalFormatting>
  <conditionalFormatting sqref="E9:AK39">
    <cfRule type="expression" dxfId="19" priority="1">
      <formula>IF(AND($AI9="H",$AH9="B"),1,0)</formula>
    </cfRule>
    <cfRule type="expression" dxfId="18" priority="2">
      <formula>IF($AI9="H",1,0)</formula>
    </cfRule>
  </conditionalFormatting>
  <conditionalFormatting sqref="BB16">
    <cfRule type="expression" dxfId="17" priority="3">
      <formula>IF(AND($AI16="H",$AH16="B"),1,0)</formula>
    </cfRule>
    <cfRule type="expression" dxfId="16" priority="4">
      <formula>IF($AI16="H",1,0)</formula>
    </cfRule>
  </conditionalFormatting>
  <dataValidations count="2">
    <dataValidation type="list" allowBlank="1" showInputMessage="1" showErrorMessage="1" sqref="AI9:AI39" xr:uid="{47FD86AB-F93B-4A7B-810C-7FDB6FCEA1E4}">
      <formula1>"H,NH"</formula1>
    </dataValidation>
    <dataValidation type="list" allowBlank="1" showInputMessage="1" showErrorMessage="1" sqref="AH9:AH39" xr:uid="{092C0C86-8971-493D-83E5-103ECA645F72}">
      <formula1>"P,I,B"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  <ignoredErrors>
    <ignoredError sqref="D40:BP43" unlockedFormula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465181-2F66-4A2E-ABC7-C448DD7E440D}">
  <sheetPr>
    <pageSetUpPr fitToPage="1"/>
  </sheetPr>
  <dimension ref="A1:JD52"/>
  <sheetViews>
    <sheetView topLeftCell="A7" zoomScale="55" zoomScaleNormal="55" workbookViewId="0">
      <selection activeCell="K9" sqref="K9:AE39"/>
    </sheetView>
  </sheetViews>
  <sheetFormatPr baseColWidth="10" defaultColWidth="11.42578125" defaultRowHeight="16.5" x14ac:dyDescent="0.3"/>
  <cols>
    <col min="1" max="1" width="13.7109375" style="112" customWidth="1"/>
    <col min="2" max="2" width="10.28515625" style="112" customWidth="1"/>
    <col min="3" max="4" width="14.42578125" style="4" customWidth="1"/>
    <col min="5" max="6" width="8.7109375" style="3" customWidth="1"/>
    <col min="7" max="8" width="12.28515625" style="3" customWidth="1"/>
    <col min="9" max="30" width="8.7109375" style="3" customWidth="1"/>
    <col min="31" max="31" width="10" style="3" customWidth="1"/>
    <col min="32" max="32" width="13.140625" style="3" customWidth="1"/>
    <col min="33" max="33" width="16.140625" style="3" customWidth="1"/>
    <col min="34" max="34" width="16.7109375" style="3" customWidth="1"/>
    <col min="35" max="35" width="27.85546875" style="3" customWidth="1"/>
    <col min="36" max="36" width="16.42578125" style="3" customWidth="1"/>
    <col min="37" max="37" width="16.28515625" style="3" customWidth="1"/>
    <col min="38" max="40" width="13.28515625" style="237" customWidth="1"/>
    <col min="41" max="41" width="13.28515625" style="3" customWidth="1"/>
    <col min="42" max="43" width="12.28515625" style="3" customWidth="1"/>
    <col min="44" max="44" width="13" style="3" customWidth="1"/>
    <col min="45" max="45" width="11.7109375" style="237" customWidth="1"/>
    <col min="46" max="46" width="10.42578125" style="3" customWidth="1"/>
    <col min="47" max="47" width="10.28515625" style="3" customWidth="1"/>
    <col min="48" max="48" width="11.140625" style="3" customWidth="1"/>
    <col min="49" max="54" width="18.7109375" style="3" customWidth="1"/>
    <col min="55" max="55" width="12.7109375" style="3" customWidth="1"/>
    <col min="56" max="56" width="13.7109375" style="3" customWidth="1"/>
    <col min="57" max="57" width="13.42578125" style="3" customWidth="1"/>
    <col min="58" max="58" width="12.28515625" style="3" customWidth="1"/>
    <col min="59" max="59" width="18.28515625" style="3" customWidth="1"/>
    <col min="60" max="62" width="18.28515625" style="237" customWidth="1"/>
    <col min="63" max="63" width="16.85546875" style="237" customWidth="1"/>
    <col min="64" max="64" width="11.140625" style="3" customWidth="1"/>
    <col min="65" max="65" width="17.7109375" style="3" customWidth="1"/>
    <col min="66" max="66" width="16.5703125" style="3" customWidth="1"/>
    <col min="67" max="67" width="14.85546875" style="3" customWidth="1"/>
    <col min="68" max="68" width="16.5703125" style="3" customWidth="1"/>
    <col min="69" max="16384" width="11.42578125" style="3"/>
  </cols>
  <sheetData>
    <row r="1" spans="1:264" s="44" customFormat="1" ht="21" customHeight="1" x14ac:dyDescent="0.25">
      <c r="A1" s="594" t="s">
        <v>60</v>
      </c>
      <c r="B1" s="594"/>
      <c r="C1" s="595" t="str">
        <f>juny!C1</f>
        <v>TORROJA DEL PIORAT</v>
      </c>
      <c r="D1" s="595"/>
      <c r="E1" s="595"/>
      <c r="F1" s="595"/>
      <c r="G1" s="595"/>
      <c r="H1" s="595"/>
      <c r="I1" s="595"/>
      <c r="J1" s="595"/>
      <c r="K1" s="595"/>
      <c r="L1" s="595"/>
      <c r="M1" s="595"/>
      <c r="N1" s="595"/>
      <c r="O1" s="595"/>
      <c r="P1" s="595"/>
      <c r="Q1" s="595"/>
      <c r="R1" s="248"/>
      <c r="S1" s="596" t="s">
        <v>73</v>
      </c>
      <c r="T1" s="596"/>
      <c r="U1" s="596"/>
      <c r="V1" s="596"/>
      <c r="W1" s="596"/>
      <c r="X1" s="596"/>
      <c r="Y1" s="596"/>
      <c r="Z1" s="596"/>
      <c r="AA1" s="596"/>
      <c r="AB1" s="596"/>
      <c r="AC1" s="596"/>
      <c r="AD1" s="596"/>
      <c r="AE1" s="596"/>
      <c r="AF1" s="596"/>
      <c r="AG1" s="596"/>
      <c r="AH1" s="596"/>
      <c r="AI1" s="596"/>
      <c r="AJ1" s="596"/>
      <c r="AK1" s="596"/>
      <c r="AL1" s="596"/>
      <c r="AM1" s="54"/>
      <c r="AN1" s="54"/>
      <c r="AO1" s="54"/>
      <c r="AP1" s="248"/>
      <c r="AQ1" s="53"/>
      <c r="AS1" s="235"/>
      <c r="BG1" s="54"/>
      <c r="BH1" s="238"/>
      <c r="BI1" s="238"/>
      <c r="BJ1" s="238"/>
      <c r="BK1" s="238"/>
      <c r="BL1" s="54"/>
      <c r="BM1" s="54"/>
      <c r="BN1" s="54"/>
      <c r="BO1" s="54"/>
      <c r="BP1" s="54"/>
    </row>
    <row r="2" spans="1:264" s="44" customFormat="1" ht="21" customHeight="1" thickBot="1" x14ac:dyDescent="0.3">
      <c r="A2" s="596" t="s">
        <v>93</v>
      </c>
      <c r="B2" s="596"/>
      <c r="C2" s="596"/>
      <c r="D2" s="54"/>
      <c r="E2" s="597" t="s">
        <v>170</v>
      </c>
      <c r="F2" s="597"/>
      <c r="G2" s="597"/>
      <c r="H2" s="597"/>
      <c r="I2" s="597"/>
      <c r="J2" s="53"/>
      <c r="K2" s="53"/>
      <c r="L2" s="53"/>
      <c r="M2" s="53"/>
      <c r="N2" s="53"/>
      <c r="O2" s="53"/>
      <c r="P2" s="53"/>
      <c r="Q2" s="53"/>
      <c r="R2" s="248"/>
      <c r="S2" s="54"/>
      <c r="T2" s="54"/>
      <c r="U2" s="54"/>
      <c r="V2" s="54"/>
      <c r="W2" s="54"/>
      <c r="X2" s="54"/>
      <c r="Y2" s="54"/>
      <c r="Z2" s="54"/>
      <c r="AA2" s="54"/>
      <c r="AB2" s="54"/>
      <c r="AC2" s="54"/>
      <c r="AD2" s="54"/>
      <c r="AE2" s="54"/>
      <c r="AF2" s="54"/>
      <c r="AG2" s="54"/>
      <c r="AH2" s="54"/>
      <c r="AI2" s="54"/>
      <c r="AJ2" s="54"/>
      <c r="AK2" s="54"/>
      <c r="AL2" s="238"/>
      <c r="AM2" s="238"/>
      <c r="AN2" s="238"/>
      <c r="AO2" s="54"/>
      <c r="AP2" s="248"/>
      <c r="AQ2" s="53"/>
      <c r="AR2" s="54"/>
      <c r="AS2" s="238"/>
      <c r="AT2" s="54"/>
      <c r="AU2" s="54"/>
      <c r="AV2" s="54"/>
      <c r="BG2" s="54"/>
      <c r="BH2" s="238"/>
      <c r="BI2" s="238"/>
      <c r="BJ2" s="238"/>
      <c r="BK2" s="238"/>
      <c r="BL2" s="54"/>
      <c r="BM2" s="54"/>
      <c r="BN2" s="54"/>
      <c r="BO2" s="54"/>
      <c r="BP2" s="54"/>
    </row>
    <row r="3" spans="1:264" s="42" customFormat="1" ht="18.600000000000001" customHeight="1" thickBot="1" x14ac:dyDescent="0.3">
      <c r="A3" s="95"/>
      <c r="B3" s="95"/>
      <c r="C3" s="43"/>
      <c r="D3" s="43"/>
      <c r="E3" s="572" t="s">
        <v>36</v>
      </c>
      <c r="F3" s="573"/>
      <c r="G3" s="573"/>
      <c r="H3" s="573"/>
      <c r="I3" s="573"/>
      <c r="J3" s="573"/>
      <c r="K3" s="573"/>
      <c r="L3" s="573"/>
      <c r="M3" s="573"/>
      <c r="N3" s="573"/>
      <c r="O3" s="573"/>
      <c r="P3" s="573"/>
      <c r="Q3" s="573"/>
      <c r="R3" s="573"/>
      <c r="S3" s="573"/>
      <c r="T3" s="573"/>
      <c r="U3" s="573"/>
      <c r="V3" s="573"/>
      <c r="W3" s="573"/>
      <c r="X3" s="573"/>
      <c r="Y3" s="573"/>
      <c r="Z3" s="573"/>
      <c r="AA3" s="573"/>
      <c r="AB3" s="573"/>
      <c r="AC3" s="573"/>
      <c r="AD3" s="573"/>
      <c r="AE3" s="573"/>
      <c r="AF3" s="573"/>
      <c r="AG3" s="573"/>
      <c r="AH3" s="573"/>
      <c r="AI3" s="573"/>
      <c r="AJ3" s="573"/>
      <c r="AK3" s="573"/>
      <c r="AL3" s="573"/>
      <c r="AM3" s="573"/>
      <c r="AN3" s="573"/>
      <c r="AO3" s="573"/>
      <c r="AP3" s="573"/>
      <c r="AQ3" s="573"/>
      <c r="AR3" s="573"/>
      <c r="AS3" s="573"/>
      <c r="AT3" s="129"/>
      <c r="AU3" s="129"/>
      <c r="AV3" s="129"/>
      <c r="AW3" s="129"/>
      <c r="AX3" s="129"/>
      <c r="AY3" s="129"/>
      <c r="AZ3" s="549" t="s">
        <v>37</v>
      </c>
      <c r="BA3" s="550"/>
      <c r="BB3" s="550"/>
      <c r="BC3" s="551"/>
      <c r="BD3" s="551"/>
      <c r="BE3" s="551"/>
      <c r="BF3" s="551"/>
      <c r="BG3" s="550"/>
      <c r="BH3" s="550"/>
      <c r="BI3" s="550"/>
      <c r="BJ3" s="550"/>
      <c r="BK3" s="550"/>
      <c r="BL3" s="550"/>
      <c r="BM3" s="550"/>
      <c r="BN3" s="550"/>
      <c r="BO3" s="550"/>
      <c r="BP3" s="552"/>
    </row>
    <row r="4" spans="1:264" s="95" customFormat="1" ht="67.900000000000006" customHeight="1" thickBot="1" x14ac:dyDescent="0.4">
      <c r="A4" s="592" t="s">
        <v>38</v>
      </c>
      <c r="B4" s="593"/>
      <c r="C4" s="103" t="s">
        <v>100</v>
      </c>
      <c r="D4" s="103" t="s">
        <v>130</v>
      </c>
      <c r="E4" s="581" t="s">
        <v>129</v>
      </c>
      <c r="F4" s="583"/>
      <c r="G4" s="581" t="s">
        <v>200</v>
      </c>
      <c r="H4" s="583"/>
      <c r="I4" s="581" t="s">
        <v>39</v>
      </c>
      <c r="J4" s="582"/>
      <c r="K4" s="583"/>
      <c r="L4" s="581" t="s">
        <v>123</v>
      </c>
      <c r="M4" s="582"/>
      <c r="N4" s="583"/>
      <c r="O4" s="569" t="s">
        <v>3</v>
      </c>
      <c r="P4" s="570"/>
      <c r="Q4" s="571"/>
      <c r="R4" s="598" t="s">
        <v>10</v>
      </c>
      <c r="S4" s="599"/>
      <c r="T4" s="598" t="s">
        <v>126</v>
      </c>
      <c r="U4" s="599"/>
      <c r="V4" s="598" t="s">
        <v>124</v>
      </c>
      <c r="W4" s="599"/>
      <c r="X4" s="598" t="s">
        <v>125</v>
      </c>
      <c r="Y4" s="599"/>
      <c r="Z4" s="598" t="s">
        <v>15</v>
      </c>
      <c r="AA4" s="600"/>
      <c r="AB4" s="599"/>
      <c r="AC4" s="598" t="s">
        <v>16</v>
      </c>
      <c r="AD4" s="600"/>
      <c r="AE4" s="599"/>
      <c r="AF4" s="282" t="s">
        <v>142</v>
      </c>
      <c r="AG4" s="131" t="s">
        <v>178</v>
      </c>
      <c r="AH4" s="94" t="s">
        <v>198</v>
      </c>
      <c r="AI4" s="97" t="s">
        <v>199</v>
      </c>
      <c r="AJ4" s="601" t="s">
        <v>177</v>
      </c>
      <c r="AK4" s="566" t="s">
        <v>74</v>
      </c>
      <c r="AL4" s="284" t="s">
        <v>190</v>
      </c>
      <c r="AM4" s="284" t="s">
        <v>197</v>
      </c>
      <c r="AN4" s="284" t="s">
        <v>196</v>
      </c>
      <c r="AO4" s="284" t="s">
        <v>40</v>
      </c>
      <c r="AP4" s="259" t="s">
        <v>41</v>
      </c>
      <c r="AQ4" s="578" t="s">
        <v>17</v>
      </c>
      <c r="AR4" s="579"/>
      <c r="AS4" s="288" t="s">
        <v>155</v>
      </c>
      <c r="AT4" s="259" t="s">
        <v>20</v>
      </c>
      <c r="AU4" s="259" t="s">
        <v>21</v>
      </c>
      <c r="AV4" s="300" t="s">
        <v>42</v>
      </c>
      <c r="AW4" s="123" t="s">
        <v>192</v>
      </c>
      <c r="AX4" s="123" t="s">
        <v>193</v>
      </c>
      <c r="AY4" s="123" t="s">
        <v>194</v>
      </c>
      <c r="AZ4" s="125" t="s">
        <v>195</v>
      </c>
      <c r="BA4" s="124" t="s">
        <v>148</v>
      </c>
      <c r="BB4" s="124" t="s">
        <v>149</v>
      </c>
      <c r="BC4" s="574" t="s">
        <v>154</v>
      </c>
      <c r="BD4" s="575"/>
      <c r="BE4" s="576"/>
      <c r="BF4" s="577"/>
      <c r="BG4" s="547" t="s">
        <v>81</v>
      </c>
      <c r="BH4" s="547"/>
      <c r="BI4" s="547"/>
      <c r="BJ4" s="547"/>
      <c r="BK4" s="547"/>
      <c r="BL4" s="547"/>
      <c r="BM4" s="547"/>
      <c r="BN4" s="547"/>
      <c r="BO4" s="547"/>
      <c r="BP4" s="548"/>
      <c r="BQ4" s="428" t="s">
        <v>218</v>
      </c>
      <c r="BR4" s="607" t="s">
        <v>219</v>
      </c>
      <c r="BS4" s="608"/>
      <c r="BT4" s="608"/>
      <c r="BU4" s="609"/>
    </row>
    <row r="5" spans="1:264" s="95" customFormat="1" ht="58.15" customHeight="1" thickBot="1" x14ac:dyDescent="0.4">
      <c r="A5" s="104"/>
      <c r="B5" s="249"/>
      <c r="C5" s="105" t="s">
        <v>122</v>
      </c>
      <c r="D5" s="105" t="s">
        <v>122</v>
      </c>
      <c r="E5" s="555"/>
      <c r="F5" s="591"/>
      <c r="G5" s="555" t="s">
        <v>82</v>
      </c>
      <c r="H5" s="591"/>
      <c r="I5" s="555" t="s">
        <v>8</v>
      </c>
      <c r="J5" s="556"/>
      <c r="K5" s="279" t="s">
        <v>9</v>
      </c>
      <c r="L5" s="555" t="s">
        <v>201</v>
      </c>
      <c r="M5" s="556"/>
      <c r="N5" s="279" t="s">
        <v>9</v>
      </c>
      <c r="O5" s="555" t="s">
        <v>201</v>
      </c>
      <c r="P5" s="556"/>
      <c r="Q5" s="279" t="s">
        <v>9</v>
      </c>
      <c r="R5" s="564" t="s">
        <v>34</v>
      </c>
      <c r="S5" s="565"/>
      <c r="T5" s="564" t="s">
        <v>34</v>
      </c>
      <c r="U5" s="565"/>
      <c r="V5" s="564" t="s">
        <v>34</v>
      </c>
      <c r="W5" s="565"/>
      <c r="X5" s="564" t="s">
        <v>34</v>
      </c>
      <c r="Y5" s="565"/>
      <c r="Z5" s="564" t="s">
        <v>34</v>
      </c>
      <c r="AA5" s="590"/>
      <c r="AB5" s="279" t="s">
        <v>9</v>
      </c>
      <c r="AC5" s="564" t="s">
        <v>35</v>
      </c>
      <c r="AD5" s="590"/>
      <c r="AE5" s="279" t="s">
        <v>9</v>
      </c>
      <c r="AF5" s="280" t="s">
        <v>144</v>
      </c>
      <c r="AG5" s="280" t="s">
        <v>143</v>
      </c>
      <c r="AH5" s="291" t="s">
        <v>68</v>
      </c>
      <c r="AI5" s="293" t="s">
        <v>69</v>
      </c>
      <c r="AJ5" s="602"/>
      <c r="AK5" s="567"/>
      <c r="AL5" s="98" t="s">
        <v>119</v>
      </c>
      <c r="AM5" s="98" t="s">
        <v>119</v>
      </c>
      <c r="AN5" s="98" t="s">
        <v>119</v>
      </c>
      <c r="AO5" s="245"/>
      <c r="AP5" s="245"/>
      <c r="AQ5" s="259" t="s">
        <v>119</v>
      </c>
      <c r="AR5" s="285" t="s">
        <v>171</v>
      </c>
      <c r="AS5" s="99" t="s">
        <v>119</v>
      </c>
      <c r="AT5" s="561" t="s">
        <v>22</v>
      </c>
      <c r="AU5" s="561" t="s">
        <v>22</v>
      </c>
      <c r="AV5" s="605" t="s">
        <v>120</v>
      </c>
      <c r="AW5" s="295"/>
      <c r="AX5" s="295"/>
      <c r="AY5" s="295"/>
      <c r="AZ5" s="296"/>
      <c r="BA5" s="296"/>
      <c r="BB5" s="296"/>
      <c r="BC5" s="557"/>
      <c r="BD5" s="558"/>
      <c r="BE5" s="559"/>
      <c r="BF5" s="560"/>
      <c r="BG5" s="102" t="s">
        <v>189</v>
      </c>
      <c r="BH5" s="289" t="s">
        <v>188</v>
      </c>
      <c r="BI5" s="100" t="s">
        <v>187</v>
      </c>
      <c r="BJ5" s="100" t="s">
        <v>185</v>
      </c>
      <c r="BK5" s="100" t="s">
        <v>186</v>
      </c>
      <c r="BL5" s="101" t="s">
        <v>190</v>
      </c>
      <c r="BM5" s="100" t="s">
        <v>27</v>
      </c>
      <c r="BN5" s="102" t="s">
        <v>133</v>
      </c>
      <c r="BO5" s="102" t="s">
        <v>134</v>
      </c>
      <c r="BP5" s="102" t="s">
        <v>28</v>
      </c>
      <c r="BQ5" s="429" t="s">
        <v>220</v>
      </c>
      <c r="BR5" s="430" t="s">
        <v>221</v>
      </c>
      <c r="BS5" s="430"/>
      <c r="BT5" s="430"/>
      <c r="BU5" s="431"/>
      <c r="BV5" s="96"/>
      <c r="BW5" s="96"/>
      <c r="BX5" s="96"/>
      <c r="BY5" s="96"/>
      <c r="BZ5" s="96"/>
      <c r="CA5" s="96"/>
      <c r="CB5" s="96"/>
      <c r="CC5" s="96"/>
      <c r="CD5" s="96"/>
      <c r="CE5" s="96"/>
      <c r="CF5" s="96"/>
      <c r="CG5" s="96"/>
      <c r="CH5" s="96"/>
      <c r="CI5" s="96"/>
      <c r="CJ5" s="96"/>
      <c r="CK5" s="96"/>
      <c r="CL5" s="96"/>
      <c r="CM5" s="96"/>
      <c r="CN5" s="96"/>
      <c r="CO5" s="96"/>
      <c r="CP5" s="96"/>
      <c r="CQ5" s="96"/>
      <c r="CR5" s="96"/>
      <c r="CS5" s="96"/>
      <c r="CT5" s="96"/>
      <c r="CU5" s="96"/>
      <c r="CV5" s="96"/>
      <c r="CW5" s="96"/>
      <c r="CX5" s="96"/>
      <c r="CY5" s="96"/>
      <c r="CZ5" s="96"/>
      <c r="DA5" s="96"/>
      <c r="DB5" s="96"/>
      <c r="DC5" s="96"/>
      <c r="DD5" s="96"/>
      <c r="DE5" s="96"/>
      <c r="DF5" s="96"/>
      <c r="DG5" s="96"/>
      <c r="DH5" s="96"/>
      <c r="DI5" s="96"/>
      <c r="DJ5" s="96"/>
      <c r="DK5" s="96"/>
      <c r="DL5" s="96"/>
      <c r="DM5" s="96"/>
      <c r="DN5" s="96"/>
      <c r="DO5" s="96"/>
      <c r="DP5" s="96"/>
      <c r="DQ5" s="96"/>
      <c r="DR5" s="96"/>
      <c r="DS5" s="96"/>
      <c r="DT5" s="96"/>
      <c r="DU5" s="96"/>
      <c r="DV5" s="96"/>
      <c r="DW5" s="96"/>
      <c r="DX5" s="96"/>
      <c r="DY5" s="96"/>
      <c r="DZ5" s="96"/>
      <c r="EA5" s="96"/>
      <c r="EB5" s="96"/>
      <c r="EC5" s="96"/>
      <c r="ED5" s="96"/>
      <c r="EE5" s="96"/>
      <c r="EF5" s="96"/>
      <c r="EG5" s="96"/>
      <c r="EH5" s="96"/>
      <c r="EI5" s="96"/>
      <c r="EJ5" s="96"/>
      <c r="EK5" s="96"/>
      <c r="EL5" s="96"/>
      <c r="EM5" s="96"/>
      <c r="EN5" s="96"/>
      <c r="EO5" s="96"/>
      <c r="EP5" s="96"/>
      <c r="EQ5" s="96"/>
      <c r="ER5" s="96"/>
      <c r="ES5" s="96"/>
      <c r="ET5" s="96"/>
      <c r="EU5" s="96"/>
      <c r="EV5" s="96"/>
      <c r="EW5" s="96"/>
      <c r="EX5" s="96"/>
      <c r="EY5" s="96"/>
      <c r="EZ5" s="96"/>
      <c r="FA5" s="96"/>
      <c r="FB5" s="96"/>
      <c r="FC5" s="96"/>
      <c r="FD5" s="96"/>
      <c r="FE5" s="96"/>
      <c r="FF5" s="96"/>
      <c r="FG5" s="96"/>
      <c r="FH5" s="96"/>
      <c r="FI5" s="96"/>
      <c r="FJ5" s="96"/>
      <c r="FK5" s="96"/>
      <c r="FL5" s="96"/>
      <c r="FM5" s="96"/>
      <c r="FN5" s="96"/>
      <c r="FO5" s="96"/>
      <c r="FP5" s="96"/>
      <c r="FQ5" s="96"/>
      <c r="FR5" s="96"/>
      <c r="FS5" s="96"/>
      <c r="FT5" s="96"/>
      <c r="FU5" s="96"/>
      <c r="FV5" s="96"/>
      <c r="FW5" s="96"/>
      <c r="FX5" s="96"/>
      <c r="FY5" s="96"/>
      <c r="FZ5" s="96"/>
      <c r="GA5" s="96"/>
      <c r="GB5" s="96"/>
      <c r="GC5" s="96"/>
      <c r="GD5" s="96"/>
      <c r="GE5" s="96"/>
      <c r="GF5" s="96"/>
      <c r="GG5" s="96"/>
      <c r="GH5" s="96"/>
      <c r="GI5" s="96"/>
      <c r="GJ5" s="96"/>
      <c r="GK5" s="96"/>
      <c r="GL5" s="96"/>
      <c r="GM5" s="96"/>
      <c r="GN5" s="96"/>
      <c r="GO5" s="96"/>
      <c r="GP5" s="96"/>
      <c r="GQ5" s="96"/>
      <c r="GR5" s="96"/>
      <c r="GS5" s="96"/>
      <c r="GT5" s="96"/>
      <c r="GU5" s="96"/>
      <c r="GV5" s="96"/>
      <c r="GW5" s="96"/>
      <c r="GX5" s="96"/>
      <c r="GY5" s="96"/>
      <c r="GZ5" s="96"/>
      <c r="HA5" s="96"/>
      <c r="HB5" s="96"/>
      <c r="HC5" s="96"/>
      <c r="HD5" s="96"/>
      <c r="HE5" s="96"/>
      <c r="HF5" s="96"/>
      <c r="HG5" s="96"/>
      <c r="HH5" s="96"/>
      <c r="HI5" s="96"/>
      <c r="HJ5" s="96"/>
      <c r="HK5" s="96"/>
      <c r="HL5" s="96"/>
      <c r="HM5" s="96"/>
      <c r="HN5" s="96"/>
      <c r="HO5" s="96"/>
      <c r="HP5" s="96"/>
      <c r="HQ5" s="96"/>
      <c r="HR5" s="96"/>
      <c r="HS5" s="96"/>
      <c r="HT5" s="96"/>
      <c r="HU5" s="96"/>
      <c r="HV5" s="96"/>
      <c r="HW5" s="96"/>
      <c r="HX5" s="96"/>
      <c r="HY5" s="96"/>
      <c r="HZ5" s="96"/>
      <c r="IA5" s="96"/>
      <c r="IB5" s="96"/>
      <c r="IC5" s="96"/>
      <c r="ID5" s="96"/>
      <c r="IE5" s="96"/>
      <c r="IF5" s="96"/>
      <c r="IG5" s="96"/>
      <c r="IH5" s="96"/>
      <c r="II5" s="96"/>
      <c r="IJ5" s="96"/>
      <c r="IK5" s="96"/>
      <c r="IL5" s="96"/>
      <c r="IM5" s="96"/>
      <c r="IN5" s="96"/>
      <c r="IO5" s="96"/>
      <c r="IP5" s="96"/>
      <c r="IQ5" s="96"/>
      <c r="IR5" s="96"/>
      <c r="IS5" s="96"/>
      <c r="IT5" s="96"/>
      <c r="IU5" s="96"/>
      <c r="IV5" s="96"/>
      <c r="IW5" s="96"/>
      <c r="IX5" s="96"/>
      <c r="IY5" s="96"/>
      <c r="IZ5" s="96"/>
      <c r="JA5" s="96"/>
      <c r="JB5" s="96"/>
      <c r="JC5" s="96"/>
      <c r="JD5" s="96"/>
    </row>
    <row r="6" spans="1:264" s="95" customFormat="1" ht="31.9" customHeight="1" thickBot="1" x14ac:dyDescent="0.3">
      <c r="A6" s="106"/>
      <c r="B6" s="250"/>
      <c r="C6" s="107" t="s">
        <v>5</v>
      </c>
      <c r="D6" s="107"/>
      <c r="E6" s="278" t="s">
        <v>43</v>
      </c>
      <c r="F6" s="279" t="s">
        <v>44</v>
      </c>
      <c r="G6" s="278" t="s">
        <v>43</v>
      </c>
      <c r="H6" s="279" t="s">
        <v>44</v>
      </c>
      <c r="I6" s="93" t="s">
        <v>45</v>
      </c>
      <c r="J6" s="286" t="s">
        <v>46</v>
      </c>
      <c r="K6" s="119" t="s">
        <v>67</v>
      </c>
      <c r="L6" s="278" t="s">
        <v>43</v>
      </c>
      <c r="M6" s="283" t="s">
        <v>44</v>
      </c>
      <c r="N6" s="119" t="s">
        <v>67</v>
      </c>
      <c r="O6" s="278" t="s">
        <v>43</v>
      </c>
      <c r="P6" s="283" t="s">
        <v>44</v>
      </c>
      <c r="Q6" s="119" t="s">
        <v>67</v>
      </c>
      <c r="R6" s="280" t="s">
        <v>43</v>
      </c>
      <c r="S6" s="287" t="s">
        <v>44</v>
      </c>
      <c r="T6" s="280" t="s">
        <v>43</v>
      </c>
      <c r="U6" s="287" t="s">
        <v>44</v>
      </c>
      <c r="V6" s="280" t="s">
        <v>43</v>
      </c>
      <c r="W6" s="287" t="s">
        <v>44</v>
      </c>
      <c r="X6" s="280" t="s">
        <v>43</v>
      </c>
      <c r="Y6" s="287" t="s">
        <v>44</v>
      </c>
      <c r="Z6" s="280" t="s">
        <v>43</v>
      </c>
      <c r="AA6" s="281" t="s">
        <v>44</v>
      </c>
      <c r="AB6" s="119" t="s">
        <v>67</v>
      </c>
      <c r="AC6" s="120" t="s">
        <v>43</v>
      </c>
      <c r="AD6" s="121" t="s">
        <v>44</v>
      </c>
      <c r="AE6" s="119" t="s">
        <v>67</v>
      </c>
      <c r="AF6" s="280" t="s">
        <v>44</v>
      </c>
      <c r="AG6" s="280" t="s">
        <v>44</v>
      </c>
      <c r="AH6" s="292" t="s">
        <v>176</v>
      </c>
      <c r="AI6" s="292" t="s">
        <v>176</v>
      </c>
      <c r="AJ6" s="122" t="s">
        <v>70</v>
      </c>
      <c r="AK6" s="120" t="s">
        <v>70</v>
      </c>
      <c r="AL6" s="98" t="s">
        <v>191</v>
      </c>
      <c r="AM6" s="98" t="s">
        <v>8</v>
      </c>
      <c r="AN6" s="98" t="s">
        <v>212</v>
      </c>
      <c r="AO6" s="98" t="s">
        <v>8</v>
      </c>
      <c r="AP6" s="98" t="s">
        <v>32</v>
      </c>
      <c r="AQ6" s="260" t="s">
        <v>8</v>
      </c>
      <c r="AR6" s="258" t="s">
        <v>8</v>
      </c>
      <c r="AS6" s="98" t="s">
        <v>9</v>
      </c>
      <c r="AT6" s="561"/>
      <c r="AU6" s="561"/>
      <c r="AV6" s="606"/>
      <c r="AW6" s="294" t="s">
        <v>71</v>
      </c>
      <c r="AX6" s="294" t="s">
        <v>71</v>
      </c>
      <c r="AY6" s="294" t="s">
        <v>71</v>
      </c>
      <c r="AZ6" s="297" t="s">
        <v>71</v>
      </c>
      <c r="BA6" s="297" t="s">
        <v>127</v>
      </c>
      <c r="BB6" s="297" t="s">
        <v>128</v>
      </c>
      <c r="BC6" s="125" t="s">
        <v>169</v>
      </c>
      <c r="BD6" s="125" t="s">
        <v>128</v>
      </c>
      <c r="BE6" s="125" t="s">
        <v>153</v>
      </c>
      <c r="BF6" s="125" t="s">
        <v>129</v>
      </c>
      <c r="BG6" s="126" t="s">
        <v>121</v>
      </c>
      <c r="BH6" s="126" t="s">
        <v>121</v>
      </c>
      <c r="BI6" s="126" t="s">
        <v>121</v>
      </c>
      <c r="BJ6" s="126" t="s">
        <v>121</v>
      </c>
      <c r="BK6" s="126" t="s">
        <v>121</v>
      </c>
      <c r="BL6" s="125" t="s">
        <v>191</v>
      </c>
      <c r="BM6" s="124" t="s">
        <v>212</v>
      </c>
      <c r="BN6" s="126" t="s">
        <v>71</v>
      </c>
      <c r="BO6" s="126" t="s">
        <v>132</v>
      </c>
      <c r="BP6" s="126" t="s">
        <v>9</v>
      </c>
      <c r="BQ6" s="432"/>
      <c r="BR6" s="433" t="s">
        <v>222</v>
      </c>
      <c r="BS6" s="433"/>
      <c r="BT6" s="433" t="s">
        <v>223</v>
      </c>
      <c r="BU6" s="433" t="s">
        <v>224</v>
      </c>
    </row>
    <row r="7" spans="1:264" s="51" customFormat="1" ht="33.75" customHeight="1" thickBot="1" x14ac:dyDescent="0.3">
      <c r="A7" s="586" t="s">
        <v>174</v>
      </c>
      <c r="B7" s="128" t="s">
        <v>83</v>
      </c>
      <c r="C7" s="158">
        <v>35</v>
      </c>
      <c r="D7" s="159"/>
      <c r="E7" s="553"/>
      <c r="F7" s="553"/>
      <c r="G7" s="233"/>
      <c r="H7" s="233"/>
      <c r="I7" s="553">
        <v>300</v>
      </c>
      <c r="J7" s="553">
        <v>35</v>
      </c>
      <c r="K7" s="580">
        <v>0.89</v>
      </c>
      <c r="L7" s="553">
        <v>380</v>
      </c>
      <c r="M7" s="553">
        <v>25</v>
      </c>
      <c r="N7" s="580">
        <v>0.93</v>
      </c>
      <c r="O7" s="553"/>
      <c r="P7" s="553">
        <v>125</v>
      </c>
      <c r="Q7" s="553"/>
      <c r="R7" s="553"/>
      <c r="S7" s="553"/>
      <c r="T7" s="553"/>
      <c r="U7" s="553"/>
      <c r="V7" s="553"/>
      <c r="W7" s="553"/>
      <c r="X7" s="553"/>
      <c r="Y7" s="553"/>
      <c r="Z7" s="553"/>
      <c r="AA7" s="553"/>
      <c r="AB7" s="553"/>
      <c r="AC7" s="553"/>
      <c r="AD7" s="553"/>
      <c r="AE7" s="553"/>
      <c r="AF7" s="233"/>
      <c r="AG7" s="233"/>
      <c r="AH7" s="568"/>
      <c r="AI7" s="553"/>
      <c r="AJ7" s="553"/>
      <c r="AK7" s="584"/>
      <c r="AL7" s="562"/>
      <c r="AM7" s="276"/>
      <c r="AN7" s="276"/>
      <c r="AO7" s="233"/>
      <c r="AP7" s="553"/>
      <c r="AQ7" s="553"/>
      <c r="AR7" s="553"/>
      <c r="AS7" s="562"/>
      <c r="AT7" s="553"/>
      <c r="AU7" s="553"/>
      <c r="AV7" s="553"/>
      <c r="AW7" s="553"/>
      <c r="AX7" s="553"/>
      <c r="AY7" s="553"/>
      <c r="AZ7" s="553"/>
      <c r="BA7" s="553"/>
      <c r="BB7" s="553"/>
      <c r="BC7" s="553"/>
      <c r="BD7" s="553"/>
      <c r="BE7" s="553"/>
      <c r="BF7" s="553"/>
      <c r="BG7" s="603"/>
      <c r="BH7" s="276"/>
      <c r="BI7" s="276"/>
      <c r="BJ7" s="276"/>
      <c r="BK7" s="276"/>
      <c r="BL7" s="553"/>
      <c r="BM7" s="553"/>
      <c r="BN7" s="553"/>
      <c r="BO7" s="553"/>
      <c r="BP7" s="553"/>
      <c r="BQ7" s="553"/>
      <c r="BR7" s="610"/>
      <c r="BS7" s="610"/>
      <c r="BT7" s="610"/>
      <c r="BU7" s="610"/>
    </row>
    <row r="8" spans="1:264" s="51" customFormat="1" ht="33.75" customHeight="1" thickBot="1" x14ac:dyDescent="0.3">
      <c r="A8" s="587"/>
      <c r="B8" s="128" t="s">
        <v>84</v>
      </c>
      <c r="C8" s="158"/>
      <c r="D8" s="160"/>
      <c r="E8" s="554"/>
      <c r="F8" s="554"/>
      <c r="G8" s="234"/>
      <c r="H8" s="234"/>
      <c r="I8" s="554"/>
      <c r="J8" s="554"/>
      <c r="K8" s="554"/>
      <c r="L8" s="554"/>
      <c r="M8" s="554"/>
      <c r="N8" s="554"/>
      <c r="O8" s="554"/>
      <c r="P8" s="554"/>
      <c r="Q8" s="554"/>
      <c r="R8" s="554"/>
      <c r="S8" s="554"/>
      <c r="T8" s="554"/>
      <c r="U8" s="554"/>
      <c r="V8" s="554"/>
      <c r="W8" s="554"/>
      <c r="X8" s="554"/>
      <c r="Y8" s="554"/>
      <c r="Z8" s="554"/>
      <c r="AA8" s="554"/>
      <c r="AB8" s="554"/>
      <c r="AC8" s="554"/>
      <c r="AD8" s="554"/>
      <c r="AE8" s="554"/>
      <c r="AF8" s="234"/>
      <c r="AG8" s="234"/>
      <c r="AH8" s="554"/>
      <c r="AI8" s="554"/>
      <c r="AJ8" s="554"/>
      <c r="AK8" s="585"/>
      <c r="AL8" s="563"/>
      <c r="AM8" s="277"/>
      <c r="AN8" s="277"/>
      <c r="AO8" s="234"/>
      <c r="AP8" s="554"/>
      <c r="AQ8" s="554"/>
      <c r="AR8" s="554"/>
      <c r="AS8" s="563"/>
      <c r="AT8" s="554"/>
      <c r="AU8" s="554"/>
      <c r="AV8" s="554"/>
      <c r="AW8" s="554"/>
      <c r="AX8" s="554"/>
      <c r="AY8" s="554"/>
      <c r="AZ8" s="554"/>
      <c r="BA8" s="554"/>
      <c r="BB8" s="554"/>
      <c r="BC8" s="554"/>
      <c r="BD8" s="554"/>
      <c r="BE8" s="554"/>
      <c r="BF8" s="554"/>
      <c r="BG8" s="604"/>
      <c r="BH8" s="277"/>
      <c r="BI8" s="277"/>
      <c r="BJ8" s="277"/>
      <c r="BK8" s="277"/>
      <c r="BL8" s="554"/>
      <c r="BM8" s="554"/>
      <c r="BN8" s="554"/>
      <c r="BO8" s="554"/>
      <c r="BP8" s="554"/>
      <c r="BQ8" s="554"/>
      <c r="BR8" s="611"/>
      <c r="BS8" s="611"/>
      <c r="BT8" s="611"/>
      <c r="BU8" s="611"/>
    </row>
    <row r="9" spans="1:264" s="42" customFormat="1" ht="24.95" customHeight="1" x14ac:dyDescent="0.25">
      <c r="A9" s="226" t="s">
        <v>51</v>
      </c>
      <c r="B9" s="225">
        <v>1</v>
      </c>
      <c r="C9" s="161">
        <v>15</v>
      </c>
      <c r="D9" s="161"/>
      <c r="E9" s="164"/>
      <c r="F9" s="164"/>
      <c r="G9" s="290"/>
      <c r="H9" s="290"/>
      <c r="I9" s="466" t="s">
        <v>213</v>
      </c>
      <c r="J9" s="466" t="s">
        <v>213</v>
      </c>
      <c r="K9" s="427" t="s">
        <v>213</v>
      </c>
      <c r="L9" s="290"/>
      <c r="M9" s="290"/>
      <c r="N9" s="427"/>
      <c r="O9" s="290"/>
      <c r="P9" s="290"/>
      <c r="Q9" s="427" t="s">
        <v>213</v>
      </c>
      <c r="R9" s="290"/>
      <c r="S9" s="290"/>
      <c r="T9" s="162"/>
      <c r="U9" s="162"/>
      <c r="V9" s="162"/>
      <c r="W9" s="162"/>
      <c r="X9" s="162"/>
      <c r="Y9" s="162"/>
      <c r="Z9" s="314"/>
      <c r="AA9" s="314"/>
      <c r="AB9" s="313"/>
      <c r="AC9" s="162"/>
      <c r="AD9" s="162"/>
      <c r="AE9" s="183" t="s">
        <v>213</v>
      </c>
      <c r="AF9" s="161"/>
      <c r="AG9" s="161"/>
      <c r="AH9" s="127"/>
      <c r="AI9" s="161"/>
      <c r="AJ9" s="161"/>
      <c r="AK9" s="161"/>
      <c r="AL9" s="317"/>
      <c r="AM9" s="239"/>
      <c r="AN9" s="239"/>
      <c r="AO9" s="161"/>
      <c r="AP9" s="320"/>
      <c r="AQ9" s="127" t="s">
        <v>213</v>
      </c>
      <c r="AR9" s="127" t="s">
        <v>213</v>
      </c>
      <c r="AS9" s="469"/>
      <c r="AT9" s="164"/>
      <c r="AU9" s="165"/>
      <c r="AV9" s="161"/>
      <c r="AW9" s="462"/>
      <c r="AX9" s="461"/>
      <c r="AY9" s="461"/>
      <c r="AZ9" s="461"/>
      <c r="BA9" s="461"/>
      <c r="BB9" s="461"/>
      <c r="BC9" s="161"/>
      <c r="BD9" s="161"/>
      <c r="BE9" s="161"/>
      <c r="BF9" s="161"/>
      <c r="BG9" s="161"/>
      <c r="BH9" s="161"/>
      <c r="BI9" s="434"/>
      <c r="BJ9" s="435"/>
      <c r="BK9" s="436" t="s">
        <v>213</v>
      </c>
      <c r="BL9" s="436" t="s">
        <v>213</v>
      </c>
      <c r="BM9" s="437"/>
      <c r="BN9" s="161"/>
      <c r="BO9" s="161"/>
      <c r="BP9" s="301"/>
      <c r="BQ9" s="434"/>
      <c r="BR9" s="435"/>
      <c r="BS9" s="436" t="s">
        <v>213</v>
      </c>
      <c r="BT9" s="436" t="s">
        <v>213</v>
      </c>
      <c r="BU9" s="437"/>
    </row>
    <row r="10" spans="1:264" s="42" customFormat="1" ht="24.95" customHeight="1" x14ac:dyDescent="0.25">
      <c r="A10" s="226" t="s">
        <v>52</v>
      </c>
      <c r="B10" s="227">
        <v>2</v>
      </c>
      <c r="C10" s="167">
        <v>18</v>
      </c>
      <c r="D10" s="167"/>
      <c r="E10" s="164"/>
      <c r="F10" s="164"/>
      <c r="G10" s="290"/>
      <c r="H10" s="290"/>
      <c r="I10" s="466" t="s">
        <v>213</v>
      </c>
      <c r="J10" s="466" t="s">
        <v>213</v>
      </c>
      <c r="K10" s="427" t="s">
        <v>213</v>
      </c>
      <c r="L10" s="290"/>
      <c r="M10" s="290"/>
      <c r="N10" s="427" t="s">
        <v>213</v>
      </c>
      <c r="O10" s="290"/>
      <c r="P10" s="290"/>
      <c r="Q10" s="427" t="s">
        <v>213</v>
      </c>
      <c r="R10" s="290"/>
      <c r="S10" s="290"/>
      <c r="T10" s="162"/>
      <c r="U10" s="162"/>
      <c r="V10" s="162"/>
      <c r="W10" s="162"/>
      <c r="X10" s="162"/>
      <c r="Y10" s="162"/>
      <c r="Z10" s="314"/>
      <c r="AA10" s="314"/>
      <c r="AB10" s="313"/>
      <c r="AC10" s="162"/>
      <c r="AD10" s="162"/>
      <c r="AE10" s="183" t="s">
        <v>213</v>
      </c>
      <c r="AF10" s="161"/>
      <c r="AG10" s="161"/>
      <c r="AH10" s="127"/>
      <c r="AI10" s="161"/>
      <c r="AJ10" s="161"/>
      <c r="AK10" s="161"/>
      <c r="AL10" s="318"/>
      <c r="AM10" s="240"/>
      <c r="AN10" s="240"/>
      <c r="AO10" s="167"/>
      <c r="AP10" s="321"/>
      <c r="AQ10" s="462" t="s">
        <v>213</v>
      </c>
      <c r="AR10" s="462" t="s">
        <v>213</v>
      </c>
      <c r="AS10" s="469"/>
      <c r="AT10" s="169"/>
      <c r="AU10" s="170"/>
      <c r="AV10" s="167"/>
      <c r="AW10" s="462"/>
      <c r="AX10" s="463"/>
      <c r="AY10" s="463"/>
      <c r="AZ10" s="463"/>
      <c r="BA10" s="463"/>
      <c r="BB10" s="463"/>
      <c r="BC10" s="167"/>
      <c r="BD10" s="167"/>
      <c r="BE10" s="167"/>
      <c r="BF10" s="167"/>
      <c r="BG10" s="167"/>
      <c r="BH10" s="167"/>
      <c r="BI10" s="438"/>
      <c r="BJ10" s="435"/>
      <c r="BK10" s="436"/>
      <c r="BL10" s="436" t="s">
        <v>213</v>
      </c>
      <c r="BM10" s="437"/>
      <c r="BN10" s="167"/>
      <c r="BO10" s="167"/>
      <c r="BP10" s="195"/>
      <c r="BQ10" s="438"/>
      <c r="BR10" s="435"/>
      <c r="BS10" s="436"/>
      <c r="BT10" s="436" t="s">
        <v>213</v>
      </c>
      <c r="BU10" s="437"/>
    </row>
    <row r="11" spans="1:264" s="42" customFormat="1" ht="24.95" customHeight="1" x14ac:dyDescent="0.25">
      <c r="A11" s="226" t="s">
        <v>53</v>
      </c>
      <c r="B11" s="227">
        <v>3</v>
      </c>
      <c r="C11" s="167">
        <v>16</v>
      </c>
      <c r="D11" s="167"/>
      <c r="E11" s="164"/>
      <c r="F11" s="164"/>
      <c r="G11" s="290"/>
      <c r="H11" s="290"/>
      <c r="I11" s="466" t="s">
        <v>213</v>
      </c>
      <c r="J11" s="466" t="s">
        <v>213</v>
      </c>
      <c r="K11" s="427" t="s">
        <v>213</v>
      </c>
      <c r="L11" s="290"/>
      <c r="M11" s="290"/>
      <c r="N11" s="427"/>
      <c r="O11" s="290"/>
      <c r="P11" s="290"/>
      <c r="Q11" s="427"/>
      <c r="R11" s="290"/>
      <c r="S11" s="290"/>
      <c r="T11" s="162"/>
      <c r="U11" s="162"/>
      <c r="V11" s="162"/>
      <c r="W11" s="162"/>
      <c r="X11" s="162"/>
      <c r="Y11" s="162"/>
      <c r="Z11" s="314"/>
      <c r="AA11" s="314"/>
      <c r="AB11" s="313"/>
      <c r="AC11" s="162"/>
      <c r="AD11" s="162"/>
      <c r="AE11" s="183" t="s">
        <v>213</v>
      </c>
      <c r="AF11" s="161"/>
      <c r="AG11" s="161"/>
      <c r="AH11" s="127"/>
      <c r="AI11" s="161"/>
      <c r="AJ11" s="161"/>
      <c r="AK11" s="161"/>
      <c r="AL11" s="318"/>
      <c r="AM11" s="240"/>
      <c r="AN11" s="240"/>
      <c r="AO11" s="167"/>
      <c r="AP11" s="321"/>
      <c r="AQ11" s="462" t="s">
        <v>213</v>
      </c>
      <c r="AR11" s="462" t="s">
        <v>213</v>
      </c>
      <c r="AS11" s="469"/>
      <c r="AT11" s="169"/>
      <c r="AU11" s="170"/>
      <c r="AV11" s="167"/>
      <c r="AW11" s="462"/>
      <c r="AX11" s="463"/>
      <c r="AY11" s="463"/>
      <c r="AZ11" s="463"/>
      <c r="BA11" s="463"/>
      <c r="BB11" s="463"/>
      <c r="BC11" s="167"/>
      <c r="BD11" s="167"/>
      <c r="BE11" s="167"/>
      <c r="BF11" s="167"/>
      <c r="BG11" s="167"/>
      <c r="BH11" s="167"/>
      <c r="BI11" s="438"/>
      <c r="BJ11" s="435"/>
      <c r="BK11" s="436" t="s">
        <v>213</v>
      </c>
      <c r="BL11" s="436" t="s">
        <v>213</v>
      </c>
      <c r="BM11" s="437"/>
      <c r="BN11" s="167"/>
      <c r="BO11" s="167"/>
      <c r="BP11" s="195"/>
      <c r="BQ11" s="438"/>
      <c r="BR11" s="435"/>
      <c r="BS11" s="436" t="s">
        <v>213</v>
      </c>
      <c r="BT11" s="436" t="s">
        <v>213</v>
      </c>
      <c r="BU11" s="437"/>
    </row>
    <row r="12" spans="1:264" s="42" customFormat="1" ht="24.95" customHeight="1" x14ac:dyDescent="0.25">
      <c r="A12" s="226" t="s">
        <v>47</v>
      </c>
      <c r="B12" s="227">
        <v>4</v>
      </c>
      <c r="C12" s="167">
        <v>15</v>
      </c>
      <c r="D12" s="167"/>
      <c r="E12" s="164">
        <v>7.69</v>
      </c>
      <c r="F12" s="164">
        <v>8.4</v>
      </c>
      <c r="G12" s="290">
        <v>1396</v>
      </c>
      <c r="H12" s="290">
        <v>1187</v>
      </c>
      <c r="I12" s="290">
        <v>90.000000000000071</v>
      </c>
      <c r="J12" s="290">
        <v>20</v>
      </c>
      <c r="K12" s="427">
        <v>77.7777777777778</v>
      </c>
      <c r="L12" s="290">
        <v>238</v>
      </c>
      <c r="M12" s="290">
        <v>24.05</v>
      </c>
      <c r="N12" s="427">
        <v>89.894957983193279</v>
      </c>
      <c r="O12" s="290">
        <v>476</v>
      </c>
      <c r="P12" s="290">
        <v>65</v>
      </c>
      <c r="Q12" s="427">
        <v>86.344537815126046</v>
      </c>
      <c r="R12" s="290"/>
      <c r="S12" s="290"/>
      <c r="T12" s="162"/>
      <c r="U12" s="162"/>
      <c r="V12" s="162"/>
      <c r="W12" s="162"/>
      <c r="X12" s="162"/>
      <c r="Y12" s="162"/>
      <c r="Z12" s="314"/>
      <c r="AA12" s="314"/>
      <c r="AB12" s="313"/>
      <c r="AC12" s="162">
        <v>8.9</v>
      </c>
      <c r="AD12" s="162">
        <v>5.6</v>
      </c>
      <c r="AE12" s="183">
        <v>37.078651685393261</v>
      </c>
      <c r="AF12" s="161"/>
      <c r="AG12" s="161"/>
      <c r="AH12" s="127" t="s">
        <v>214</v>
      </c>
      <c r="AI12" s="161" t="s">
        <v>215</v>
      </c>
      <c r="AJ12" s="161" t="s">
        <v>216</v>
      </c>
      <c r="AK12" s="161" t="s">
        <v>216</v>
      </c>
      <c r="AL12" s="318"/>
      <c r="AM12" s="240"/>
      <c r="AN12" s="240"/>
      <c r="AO12" s="167"/>
      <c r="AP12" s="321"/>
      <c r="AQ12" s="462">
        <v>92.000000000000128</v>
      </c>
      <c r="AR12" s="462">
        <v>218.00000000000014</v>
      </c>
      <c r="AS12" s="469"/>
      <c r="AT12" s="169"/>
      <c r="AU12" s="170"/>
      <c r="AV12" s="167"/>
      <c r="AW12" s="462"/>
      <c r="AX12" s="463"/>
      <c r="AY12" s="463"/>
      <c r="AZ12" s="463"/>
      <c r="BA12" s="463"/>
      <c r="BB12" s="463"/>
      <c r="BC12" s="167"/>
      <c r="BD12" s="167"/>
      <c r="BE12" s="167"/>
      <c r="BF12" s="167"/>
      <c r="BG12" s="167"/>
      <c r="BH12" s="167"/>
      <c r="BI12" s="438"/>
      <c r="BJ12" s="435"/>
      <c r="BK12" s="436"/>
      <c r="BL12" s="436"/>
      <c r="BM12" s="437"/>
      <c r="BN12" s="167"/>
      <c r="BO12" s="167"/>
      <c r="BP12" s="195"/>
      <c r="BQ12" s="438"/>
      <c r="BR12" s="435"/>
      <c r="BS12" s="436" t="s">
        <v>213</v>
      </c>
      <c r="BT12" s="436" t="s">
        <v>213</v>
      </c>
      <c r="BU12" s="437"/>
    </row>
    <row r="13" spans="1:264" s="42" customFormat="1" ht="24.95" customHeight="1" x14ac:dyDescent="0.25">
      <c r="A13" s="226" t="s">
        <v>48</v>
      </c>
      <c r="B13" s="227">
        <v>5</v>
      </c>
      <c r="C13" s="167">
        <v>17</v>
      </c>
      <c r="D13" s="167"/>
      <c r="E13" s="164">
        <v>7.3</v>
      </c>
      <c r="F13" s="164">
        <v>7.5</v>
      </c>
      <c r="G13" s="290">
        <v>1730</v>
      </c>
      <c r="H13" s="290">
        <v>1400</v>
      </c>
      <c r="I13" s="290">
        <v>84</v>
      </c>
      <c r="J13" s="290">
        <v>13</v>
      </c>
      <c r="K13" s="427">
        <v>84.523809523809518</v>
      </c>
      <c r="L13" s="290">
        <v>198</v>
      </c>
      <c r="M13" s="290">
        <v>14.9</v>
      </c>
      <c r="N13" s="427">
        <v>92.474747474747474</v>
      </c>
      <c r="O13" s="290">
        <v>378</v>
      </c>
      <c r="P13" s="290">
        <v>75</v>
      </c>
      <c r="Q13" s="427">
        <v>80.158730158730151</v>
      </c>
      <c r="R13" s="290"/>
      <c r="S13" s="290"/>
      <c r="T13" s="162"/>
      <c r="U13" s="162"/>
      <c r="V13" s="162"/>
      <c r="W13" s="162"/>
      <c r="X13" s="162"/>
      <c r="Y13" s="162"/>
      <c r="Z13" s="314"/>
      <c r="AA13" s="314"/>
      <c r="AB13" s="313"/>
      <c r="AC13" s="162"/>
      <c r="AD13" s="162"/>
      <c r="AE13" s="183" t="s">
        <v>213</v>
      </c>
      <c r="AF13" s="161"/>
      <c r="AG13" s="161"/>
      <c r="AH13" s="127" t="s">
        <v>214</v>
      </c>
      <c r="AI13" s="161" t="s">
        <v>217</v>
      </c>
      <c r="AJ13" s="161" t="s">
        <v>216</v>
      </c>
      <c r="AK13" s="161" t="s">
        <v>216</v>
      </c>
      <c r="AL13" s="318"/>
      <c r="AM13" s="240"/>
      <c r="AN13" s="240"/>
      <c r="AO13" s="167"/>
      <c r="AP13" s="321"/>
      <c r="AQ13" s="462" t="s">
        <v>213</v>
      </c>
      <c r="AR13" s="462" t="s">
        <v>213</v>
      </c>
      <c r="AS13" s="469"/>
      <c r="AT13" s="169"/>
      <c r="AU13" s="170"/>
      <c r="AV13" s="167"/>
      <c r="AW13" s="462"/>
      <c r="AX13" s="462"/>
      <c r="AY13" s="463"/>
      <c r="AZ13" s="463"/>
      <c r="BA13" s="463"/>
      <c r="BB13" s="463"/>
      <c r="BC13" s="167"/>
      <c r="BD13" s="167"/>
      <c r="BE13" s="167"/>
      <c r="BF13" s="167"/>
      <c r="BG13" s="167"/>
      <c r="BH13" s="167"/>
      <c r="BI13" s="438"/>
      <c r="BJ13" s="435"/>
      <c r="BK13" s="436"/>
      <c r="BL13" s="436"/>
      <c r="BM13" s="437"/>
      <c r="BN13" s="167"/>
      <c r="BO13" s="167"/>
      <c r="BP13" s="195"/>
      <c r="BQ13" s="438"/>
      <c r="BR13" s="435"/>
      <c r="BS13" s="436" t="s">
        <v>213</v>
      </c>
      <c r="BT13" s="436" t="s">
        <v>213</v>
      </c>
      <c r="BU13" s="437"/>
    </row>
    <row r="14" spans="1:264" s="42" customFormat="1" ht="24.95" customHeight="1" x14ac:dyDescent="0.25">
      <c r="A14" s="226" t="s">
        <v>49</v>
      </c>
      <c r="B14" s="227">
        <v>6</v>
      </c>
      <c r="C14" s="167">
        <v>17</v>
      </c>
      <c r="D14" s="167"/>
      <c r="E14" s="164"/>
      <c r="F14" s="164"/>
      <c r="G14" s="290"/>
      <c r="H14" s="290"/>
      <c r="I14" s="290" t="s">
        <v>213</v>
      </c>
      <c r="J14" s="290" t="s">
        <v>213</v>
      </c>
      <c r="K14" s="427" t="s">
        <v>213</v>
      </c>
      <c r="L14" s="290"/>
      <c r="M14" s="290"/>
      <c r="N14" s="427" t="s">
        <v>213</v>
      </c>
      <c r="O14" s="290"/>
      <c r="P14" s="290"/>
      <c r="Q14" s="427" t="s">
        <v>213</v>
      </c>
      <c r="R14" s="290"/>
      <c r="S14" s="290"/>
      <c r="T14" s="162"/>
      <c r="U14" s="162"/>
      <c r="V14" s="162"/>
      <c r="W14" s="162"/>
      <c r="X14" s="162"/>
      <c r="Y14" s="162"/>
      <c r="Z14" s="314"/>
      <c r="AA14" s="314"/>
      <c r="AB14" s="313"/>
      <c r="AC14" s="162"/>
      <c r="AD14" s="162"/>
      <c r="AE14" s="183" t="s">
        <v>213</v>
      </c>
      <c r="AF14" s="161"/>
      <c r="AG14" s="161"/>
      <c r="AH14" s="127"/>
      <c r="AI14" s="161"/>
      <c r="AJ14" s="161"/>
      <c r="AK14" s="161"/>
      <c r="AL14" s="318"/>
      <c r="AM14" s="240"/>
      <c r="AN14" s="240"/>
      <c r="AO14" s="167"/>
      <c r="AP14" s="321"/>
      <c r="AQ14" s="462" t="s">
        <v>213</v>
      </c>
      <c r="AR14" s="462" t="s">
        <v>213</v>
      </c>
      <c r="AS14" s="469"/>
      <c r="AT14" s="169"/>
      <c r="AU14" s="170"/>
      <c r="AV14" s="167"/>
      <c r="AW14" s="462"/>
      <c r="AX14" s="463"/>
      <c r="AY14" s="529"/>
      <c r="AZ14" s="463"/>
      <c r="BA14" s="463"/>
      <c r="BB14" s="463"/>
      <c r="BC14" s="167"/>
      <c r="BD14" s="167"/>
      <c r="BE14" s="167"/>
      <c r="BF14" s="167"/>
      <c r="BG14" s="167"/>
      <c r="BH14" s="167"/>
      <c r="BI14" s="438"/>
      <c r="BJ14" s="439"/>
      <c r="BK14" s="436"/>
      <c r="BL14" s="436"/>
      <c r="BM14" s="440"/>
      <c r="BN14" s="167"/>
      <c r="BO14" s="167"/>
      <c r="BP14" s="195"/>
      <c r="BQ14" s="438"/>
      <c r="BR14" s="439"/>
      <c r="BS14" s="436"/>
      <c r="BT14" s="436"/>
      <c r="BU14" s="440"/>
    </row>
    <row r="15" spans="1:264" s="42" customFormat="1" ht="24.95" customHeight="1" x14ac:dyDescent="0.25">
      <c r="A15" s="226" t="s">
        <v>50</v>
      </c>
      <c r="B15" s="227">
        <v>7</v>
      </c>
      <c r="C15" s="167">
        <v>15</v>
      </c>
      <c r="D15" s="167"/>
      <c r="E15" s="164">
        <v>7.89</v>
      </c>
      <c r="F15" s="164">
        <v>8.7100000000000009</v>
      </c>
      <c r="G15" s="290">
        <v>1219</v>
      </c>
      <c r="H15" s="290">
        <v>1071</v>
      </c>
      <c r="I15" s="466">
        <v>133.99999999999994</v>
      </c>
      <c r="J15" s="290">
        <v>10.666666666666694</v>
      </c>
      <c r="K15" s="427">
        <v>92.039800995024848</v>
      </c>
      <c r="L15" s="290">
        <v>171.79487179487171</v>
      </c>
      <c r="M15" s="290">
        <v>24.79</v>
      </c>
      <c r="N15" s="427">
        <v>85.57</v>
      </c>
      <c r="O15" s="290">
        <v>343.58974358974342</v>
      </c>
      <c r="P15" s="290">
        <v>67</v>
      </c>
      <c r="Q15" s="427">
        <v>80.499999999999986</v>
      </c>
      <c r="R15" s="290"/>
      <c r="S15" s="290"/>
      <c r="T15" s="162"/>
      <c r="U15" s="162"/>
      <c r="V15" s="162"/>
      <c r="W15" s="162"/>
      <c r="X15" s="162"/>
      <c r="Y15" s="162"/>
      <c r="Z15" s="314"/>
      <c r="AA15" s="314"/>
      <c r="AB15" s="313"/>
      <c r="AC15" s="162"/>
      <c r="AD15" s="162"/>
      <c r="AE15" s="183" t="s">
        <v>213</v>
      </c>
      <c r="AF15" s="161"/>
      <c r="AG15" s="161"/>
      <c r="AH15" s="127" t="s">
        <v>214</v>
      </c>
      <c r="AI15" s="161" t="s">
        <v>215</v>
      </c>
      <c r="AJ15" s="161" t="s">
        <v>216</v>
      </c>
      <c r="AK15" s="161" t="s">
        <v>216</v>
      </c>
      <c r="AL15" s="318"/>
      <c r="AM15" s="240"/>
      <c r="AN15" s="240"/>
      <c r="AO15" s="167"/>
      <c r="AP15" s="321"/>
      <c r="AQ15" s="462">
        <v>134.00000000000023</v>
      </c>
      <c r="AR15" s="462">
        <v>236.00000000000009</v>
      </c>
      <c r="AS15" s="469"/>
      <c r="AT15" s="169"/>
      <c r="AU15" s="170"/>
      <c r="AV15" s="167"/>
      <c r="AW15" s="462">
        <v>10</v>
      </c>
      <c r="AX15" s="462"/>
      <c r="AY15" s="463"/>
      <c r="AZ15" s="463"/>
      <c r="BA15" s="463"/>
      <c r="BB15" s="463"/>
      <c r="BC15" s="167"/>
      <c r="BD15" s="167"/>
      <c r="BE15" s="167"/>
      <c r="BF15" s="167"/>
      <c r="BG15" s="167"/>
      <c r="BH15" s="167"/>
      <c r="BI15" s="438"/>
      <c r="BJ15" s="435"/>
      <c r="BK15" s="436"/>
      <c r="BL15" s="436"/>
      <c r="BM15" s="437"/>
      <c r="BN15" s="167"/>
      <c r="BO15" s="167"/>
      <c r="BP15" s="195"/>
      <c r="BQ15" s="438"/>
      <c r="BR15" s="435"/>
      <c r="BS15" s="436" t="s">
        <v>213</v>
      </c>
      <c r="BT15" s="436" t="s">
        <v>213</v>
      </c>
      <c r="BU15" s="437"/>
    </row>
    <row r="16" spans="1:264" s="42" customFormat="1" ht="24.95" customHeight="1" x14ac:dyDescent="0.25">
      <c r="A16" s="226" t="s">
        <v>51</v>
      </c>
      <c r="B16" s="227">
        <v>8</v>
      </c>
      <c r="C16" s="167">
        <v>16</v>
      </c>
      <c r="D16" s="167"/>
      <c r="E16" s="164"/>
      <c r="F16" s="164"/>
      <c r="G16" s="290"/>
      <c r="H16" s="290"/>
      <c r="I16" s="290" t="s">
        <v>213</v>
      </c>
      <c r="J16" s="290" t="s">
        <v>213</v>
      </c>
      <c r="K16" s="427" t="s">
        <v>213</v>
      </c>
      <c r="L16" s="290"/>
      <c r="M16" s="290"/>
      <c r="N16" s="427" t="s">
        <v>213</v>
      </c>
      <c r="O16" s="290"/>
      <c r="P16" s="290"/>
      <c r="Q16" s="427" t="s">
        <v>213</v>
      </c>
      <c r="R16" s="290"/>
      <c r="S16" s="290"/>
      <c r="T16" s="162"/>
      <c r="U16" s="162"/>
      <c r="V16" s="162"/>
      <c r="W16" s="162"/>
      <c r="X16" s="162"/>
      <c r="Y16" s="162"/>
      <c r="Z16" s="314"/>
      <c r="AA16" s="314"/>
      <c r="AB16" s="313"/>
      <c r="AC16" s="162"/>
      <c r="AD16" s="162"/>
      <c r="AE16" s="183"/>
      <c r="AF16" s="161"/>
      <c r="AG16" s="161"/>
      <c r="AH16" s="127"/>
      <c r="AI16" s="161"/>
      <c r="AJ16" s="161"/>
      <c r="AK16" s="161"/>
      <c r="AL16" s="318"/>
      <c r="AM16" s="240"/>
      <c r="AN16" s="240"/>
      <c r="AO16" s="167"/>
      <c r="AP16" s="321"/>
      <c r="AQ16" s="462" t="s">
        <v>213</v>
      </c>
      <c r="AR16" s="462" t="s">
        <v>213</v>
      </c>
      <c r="AS16" s="469"/>
      <c r="AT16" s="169"/>
      <c r="AU16" s="170"/>
      <c r="AV16" s="167"/>
      <c r="AW16" s="462"/>
      <c r="AX16" s="463"/>
      <c r="AY16" s="463"/>
      <c r="AZ16" s="463"/>
      <c r="BA16" s="463"/>
      <c r="BB16" s="463"/>
      <c r="BC16" s="167"/>
      <c r="BD16" s="167"/>
      <c r="BE16" s="167"/>
      <c r="BF16" s="167"/>
      <c r="BG16" s="167"/>
      <c r="BH16" s="167"/>
      <c r="BI16" s="438"/>
      <c r="BJ16" s="435"/>
      <c r="BK16" s="436"/>
      <c r="BL16" s="436"/>
      <c r="BM16" s="437"/>
      <c r="BN16" s="167"/>
      <c r="BO16" s="167"/>
      <c r="BP16" s="195"/>
      <c r="BQ16" s="438"/>
      <c r="BR16" s="435"/>
      <c r="BS16" s="436" t="s">
        <v>213</v>
      </c>
      <c r="BT16" s="436" t="s">
        <v>213</v>
      </c>
      <c r="BU16" s="437"/>
    </row>
    <row r="17" spans="1:73" s="42" customFormat="1" ht="24.95" customHeight="1" x14ac:dyDescent="0.25">
      <c r="A17" s="226" t="s">
        <v>52</v>
      </c>
      <c r="B17" s="227">
        <v>9</v>
      </c>
      <c r="C17" s="167">
        <v>19</v>
      </c>
      <c r="D17" s="167"/>
      <c r="E17" s="164"/>
      <c r="F17" s="164"/>
      <c r="G17" s="290"/>
      <c r="H17" s="290"/>
      <c r="I17" s="290" t="s">
        <v>213</v>
      </c>
      <c r="J17" s="290" t="s">
        <v>213</v>
      </c>
      <c r="K17" s="427" t="s">
        <v>213</v>
      </c>
      <c r="L17" s="290"/>
      <c r="M17" s="290"/>
      <c r="N17" s="427" t="s">
        <v>213</v>
      </c>
      <c r="O17" s="290"/>
      <c r="P17" s="290"/>
      <c r="Q17" s="427" t="s">
        <v>213</v>
      </c>
      <c r="R17" s="290"/>
      <c r="S17" s="290"/>
      <c r="T17" s="162"/>
      <c r="U17" s="162"/>
      <c r="V17" s="162"/>
      <c r="W17" s="162"/>
      <c r="X17" s="162"/>
      <c r="Y17" s="162"/>
      <c r="Z17" s="314"/>
      <c r="AA17" s="314"/>
      <c r="AB17" s="313"/>
      <c r="AC17" s="162"/>
      <c r="AD17" s="162"/>
      <c r="AE17" s="183" t="s">
        <v>213</v>
      </c>
      <c r="AF17" s="161"/>
      <c r="AG17" s="161"/>
      <c r="AH17" s="127"/>
      <c r="AI17" s="161"/>
      <c r="AJ17" s="161"/>
      <c r="AK17" s="161"/>
      <c r="AL17" s="318"/>
      <c r="AM17" s="240"/>
      <c r="AN17" s="240"/>
      <c r="AO17" s="167"/>
      <c r="AP17" s="321"/>
      <c r="AQ17" s="462" t="s">
        <v>213</v>
      </c>
      <c r="AR17" s="462" t="s">
        <v>213</v>
      </c>
      <c r="AS17" s="469"/>
      <c r="AT17" s="169"/>
      <c r="AU17" s="170"/>
      <c r="AV17" s="167"/>
      <c r="AW17" s="462"/>
      <c r="AX17" s="463"/>
      <c r="AY17" s="463"/>
      <c r="AZ17" s="463"/>
      <c r="BA17" s="463"/>
      <c r="BB17" s="463"/>
      <c r="BC17" s="167"/>
      <c r="BD17" s="167"/>
      <c r="BE17" s="167"/>
      <c r="BF17" s="167"/>
      <c r="BG17" s="167"/>
      <c r="BH17" s="167"/>
      <c r="BI17" s="438"/>
      <c r="BJ17" s="435"/>
      <c r="BK17" s="436"/>
      <c r="BL17" s="436"/>
      <c r="BM17" s="437"/>
      <c r="BN17" s="167"/>
      <c r="BO17" s="167"/>
      <c r="BP17" s="195"/>
      <c r="BQ17" s="438"/>
      <c r="BR17" s="435"/>
      <c r="BS17" s="436" t="s">
        <v>213</v>
      </c>
      <c r="BT17" s="436" t="s">
        <v>213</v>
      </c>
      <c r="BU17" s="437"/>
    </row>
    <row r="18" spans="1:73" s="42" customFormat="1" ht="24.95" customHeight="1" x14ac:dyDescent="0.25">
      <c r="A18" s="226" t="s">
        <v>53</v>
      </c>
      <c r="B18" s="227">
        <v>10</v>
      </c>
      <c r="C18" s="167">
        <v>14</v>
      </c>
      <c r="D18" s="167"/>
      <c r="E18" s="164"/>
      <c r="F18" s="164"/>
      <c r="G18" s="290"/>
      <c r="H18" s="290"/>
      <c r="I18" s="290" t="s">
        <v>213</v>
      </c>
      <c r="J18" s="290" t="s">
        <v>213</v>
      </c>
      <c r="K18" s="427" t="s">
        <v>213</v>
      </c>
      <c r="L18" s="290"/>
      <c r="M18" s="290"/>
      <c r="N18" s="427"/>
      <c r="O18" s="290"/>
      <c r="P18" s="290"/>
      <c r="Q18" s="427" t="s">
        <v>213</v>
      </c>
      <c r="R18" s="290"/>
      <c r="S18" s="290"/>
      <c r="T18" s="162"/>
      <c r="U18" s="162"/>
      <c r="V18" s="162"/>
      <c r="W18" s="162"/>
      <c r="X18" s="162"/>
      <c r="Y18" s="162"/>
      <c r="Z18" s="314"/>
      <c r="AA18" s="314"/>
      <c r="AB18" s="313"/>
      <c r="AC18" s="162"/>
      <c r="AD18" s="162"/>
      <c r="AE18" s="183" t="s">
        <v>213</v>
      </c>
      <c r="AF18" s="161"/>
      <c r="AG18" s="161"/>
      <c r="AH18" s="127"/>
      <c r="AI18" s="161"/>
      <c r="AJ18" s="161"/>
      <c r="AK18" s="161"/>
      <c r="AL18" s="318"/>
      <c r="AM18" s="240"/>
      <c r="AN18" s="240"/>
      <c r="AO18" s="167"/>
      <c r="AP18" s="321"/>
      <c r="AQ18" s="462" t="s">
        <v>213</v>
      </c>
      <c r="AR18" s="462" t="s">
        <v>213</v>
      </c>
      <c r="AS18" s="469"/>
      <c r="AT18" s="169"/>
      <c r="AU18" s="170"/>
      <c r="AV18" s="167"/>
      <c r="AW18" s="462"/>
      <c r="AX18" s="463"/>
      <c r="AY18" s="463"/>
      <c r="AZ18" s="463"/>
      <c r="BA18" s="463"/>
      <c r="BB18" s="463"/>
      <c r="BC18" s="167"/>
      <c r="BD18" s="167"/>
      <c r="BE18" s="167"/>
      <c r="BF18" s="167"/>
      <c r="BG18" s="167"/>
      <c r="BH18" s="167"/>
      <c r="BI18" s="438"/>
      <c r="BJ18" s="435"/>
      <c r="BK18" s="436"/>
      <c r="BL18" s="436"/>
      <c r="BM18" s="437"/>
      <c r="BN18" s="167"/>
      <c r="BO18" s="167"/>
      <c r="BP18" s="195"/>
      <c r="BQ18" s="438"/>
      <c r="BR18" s="435"/>
      <c r="BS18" s="436" t="s">
        <v>213</v>
      </c>
      <c r="BT18" s="436" t="s">
        <v>213</v>
      </c>
      <c r="BU18" s="437"/>
    </row>
    <row r="19" spans="1:73" s="42" customFormat="1" ht="24.95" customHeight="1" x14ac:dyDescent="0.25">
      <c r="A19" s="226" t="s">
        <v>47</v>
      </c>
      <c r="B19" s="227">
        <v>11</v>
      </c>
      <c r="C19" s="167">
        <v>16</v>
      </c>
      <c r="D19" s="167"/>
      <c r="E19" s="164">
        <v>7.51</v>
      </c>
      <c r="F19" s="164">
        <v>7.5</v>
      </c>
      <c r="G19" s="290">
        <v>1415</v>
      </c>
      <c r="H19" s="290">
        <v>1294</v>
      </c>
      <c r="I19" s="290">
        <v>198.00000000000011</v>
      </c>
      <c r="J19" s="290">
        <v>20.000000000000018</v>
      </c>
      <c r="K19" s="427">
        <v>89.898989898989896</v>
      </c>
      <c r="L19" s="290">
        <v>193</v>
      </c>
      <c r="M19" s="290">
        <v>34.78</v>
      </c>
      <c r="N19" s="427">
        <v>81.979274611398964</v>
      </c>
      <c r="O19" s="290">
        <v>829</v>
      </c>
      <c r="P19" s="290">
        <v>94</v>
      </c>
      <c r="Q19" s="427">
        <v>88.661037394451142</v>
      </c>
      <c r="R19" s="290"/>
      <c r="S19" s="290"/>
      <c r="T19" s="162"/>
      <c r="U19" s="162"/>
      <c r="V19" s="162"/>
      <c r="W19" s="162"/>
      <c r="X19" s="162"/>
      <c r="Y19" s="162"/>
      <c r="Z19" s="314"/>
      <c r="AA19" s="314"/>
      <c r="AB19" s="313"/>
      <c r="AC19" s="162"/>
      <c r="AD19" s="162"/>
      <c r="AE19" s="183" t="s">
        <v>213</v>
      </c>
      <c r="AF19" s="161"/>
      <c r="AG19" s="161"/>
      <c r="AH19" s="127" t="s">
        <v>214</v>
      </c>
      <c r="AI19" s="161" t="s">
        <v>215</v>
      </c>
      <c r="AJ19" s="161" t="s">
        <v>216</v>
      </c>
      <c r="AK19" s="161" t="s">
        <v>216</v>
      </c>
      <c r="AL19" s="318"/>
      <c r="AM19" s="240"/>
      <c r="AN19" s="240"/>
      <c r="AO19" s="167"/>
      <c r="AP19" s="321"/>
      <c r="AQ19" s="462">
        <v>188.00000000000011</v>
      </c>
      <c r="AR19" s="462">
        <v>133.99999999999994</v>
      </c>
      <c r="AS19" s="469"/>
      <c r="AT19" s="169"/>
      <c r="AU19" s="170"/>
      <c r="AV19" s="167"/>
      <c r="AW19" s="462"/>
      <c r="AX19" s="463"/>
      <c r="AY19" s="463"/>
      <c r="AZ19" s="463"/>
      <c r="BA19" s="463"/>
      <c r="BB19" s="463"/>
      <c r="BC19" s="167"/>
      <c r="BD19" s="167"/>
      <c r="BE19" s="167"/>
      <c r="BF19" s="167"/>
      <c r="BG19" s="167"/>
      <c r="BH19" s="167"/>
      <c r="BI19" s="438"/>
      <c r="BJ19" s="435"/>
      <c r="BK19" s="436"/>
      <c r="BL19" s="436"/>
      <c r="BM19" s="437"/>
      <c r="BN19" s="167"/>
      <c r="BO19" s="167"/>
      <c r="BP19" s="195"/>
      <c r="BQ19" s="438"/>
      <c r="BR19" s="435"/>
      <c r="BS19" s="436"/>
      <c r="BT19" s="436"/>
      <c r="BU19" s="437"/>
    </row>
    <row r="20" spans="1:73" s="42" customFormat="1" ht="24.95" customHeight="1" x14ac:dyDescent="0.25">
      <c r="A20" s="226" t="s">
        <v>48</v>
      </c>
      <c r="B20" s="227">
        <v>12</v>
      </c>
      <c r="C20" s="167">
        <v>17</v>
      </c>
      <c r="D20" s="167"/>
      <c r="E20" s="164"/>
      <c r="F20" s="164"/>
      <c r="G20" s="290"/>
      <c r="H20" s="290"/>
      <c r="I20" s="290" t="s">
        <v>213</v>
      </c>
      <c r="J20" s="290" t="s">
        <v>213</v>
      </c>
      <c r="K20" s="427" t="s">
        <v>213</v>
      </c>
      <c r="L20" s="290"/>
      <c r="M20" s="290"/>
      <c r="N20" s="427" t="s">
        <v>213</v>
      </c>
      <c r="O20" s="290"/>
      <c r="P20" s="290"/>
      <c r="Q20" s="427" t="s">
        <v>213</v>
      </c>
      <c r="R20" s="290"/>
      <c r="S20" s="290"/>
      <c r="T20" s="162"/>
      <c r="U20" s="162"/>
      <c r="V20" s="162"/>
      <c r="W20" s="162"/>
      <c r="X20" s="162"/>
      <c r="Y20" s="162"/>
      <c r="Z20" s="314"/>
      <c r="AA20" s="314"/>
      <c r="AB20" s="313"/>
      <c r="AC20" s="162"/>
      <c r="AD20" s="162"/>
      <c r="AE20" s="183" t="s">
        <v>213</v>
      </c>
      <c r="AF20" s="161"/>
      <c r="AG20" s="161"/>
      <c r="AH20" s="127"/>
      <c r="AI20" s="161"/>
      <c r="AJ20" s="161"/>
      <c r="AK20" s="161"/>
      <c r="AL20" s="318"/>
      <c r="AM20" s="240"/>
      <c r="AN20" s="240"/>
      <c r="AO20" s="167"/>
      <c r="AP20" s="321"/>
      <c r="AQ20" s="462" t="s">
        <v>213</v>
      </c>
      <c r="AR20" s="462" t="s">
        <v>213</v>
      </c>
      <c r="AS20" s="469"/>
      <c r="AT20" s="169"/>
      <c r="AU20" s="170"/>
      <c r="AV20" s="167"/>
      <c r="AW20" s="462"/>
      <c r="AX20" s="462"/>
      <c r="AY20" s="463"/>
      <c r="AZ20" s="463"/>
      <c r="BA20" s="463"/>
      <c r="BB20" s="463"/>
      <c r="BC20" s="167"/>
      <c r="BD20" s="167"/>
      <c r="BE20" s="167"/>
      <c r="BF20" s="167"/>
      <c r="BG20" s="167"/>
      <c r="BH20" s="167"/>
      <c r="BI20" s="438"/>
      <c r="BJ20" s="435"/>
      <c r="BK20" s="436"/>
      <c r="BL20" s="436"/>
      <c r="BM20" s="437"/>
      <c r="BN20" s="167"/>
      <c r="BO20" s="167"/>
      <c r="BP20" s="195"/>
      <c r="BQ20" s="438"/>
      <c r="BR20" s="435"/>
      <c r="BS20" s="436"/>
      <c r="BT20" s="436"/>
      <c r="BU20" s="437"/>
    </row>
    <row r="21" spans="1:73" s="42" customFormat="1" ht="24.95" customHeight="1" x14ac:dyDescent="0.25">
      <c r="A21" s="226" t="s">
        <v>49</v>
      </c>
      <c r="B21" s="227">
        <v>13</v>
      </c>
      <c r="C21" s="167">
        <v>18</v>
      </c>
      <c r="D21" s="167"/>
      <c r="E21" s="164"/>
      <c r="F21" s="164"/>
      <c r="G21" s="290"/>
      <c r="H21" s="290"/>
      <c r="I21" s="290" t="s">
        <v>213</v>
      </c>
      <c r="J21" s="290" t="s">
        <v>213</v>
      </c>
      <c r="K21" s="427" t="s">
        <v>213</v>
      </c>
      <c r="L21" s="290"/>
      <c r="M21" s="290"/>
      <c r="N21" s="427" t="s">
        <v>213</v>
      </c>
      <c r="O21" s="290"/>
      <c r="P21" s="290"/>
      <c r="Q21" s="427" t="s">
        <v>213</v>
      </c>
      <c r="R21" s="290"/>
      <c r="S21" s="290"/>
      <c r="T21" s="162"/>
      <c r="U21" s="162"/>
      <c r="V21" s="162"/>
      <c r="W21" s="162"/>
      <c r="X21" s="162"/>
      <c r="Y21" s="162"/>
      <c r="Z21" s="314"/>
      <c r="AA21" s="314"/>
      <c r="AB21" s="313"/>
      <c r="AC21" s="162"/>
      <c r="AD21" s="162"/>
      <c r="AE21" s="183" t="s">
        <v>213</v>
      </c>
      <c r="AF21" s="161"/>
      <c r="AG21" s="161"/>
      <c r="AH21" s="127"/>
      <c r="AI21" s="161"/>
      <c r="AJ21" s="161"/>
      <c r="AK21" s="161"/>
      <c r="AL21" s="318"/>
      <c r="AM21" s="240"/>
      <c r="AN21" s="240"/>
      <c r="AO21" s="167"/>
      <c r="AP21" s="321"/>
      <c r="AQ21" s="462" t="s">
        <v>213</v>
      </c>
      <c r="AR21" s="462" t="s">
        <v>213</v>
      </c>
      <c r="AS21" s="469"/>
      <c r="AT21" s="169"/>
      <c r="AU21" s="170"/>
      <c r="AV21" s="167"/>
      <c r="AW21" s="462"/>
      <c r="AX21" s="462"/>
      <c r="AY21" s="463"/>
      <c r="AZ21" s="463"/>
      <c r="BA21" s="463"/>
      <c r="BB21" s="463"/>
      <c r="BC21" s="167"/>
      <c r="BD21" s="167"/>
      <c r="BE21" s="167"/>
      <c r="BF21" s="167"/>
      <c r="BG21" s="167"/>
      <c r="BH21" s="167"/>
      <c r="BI21" s="438"/>
      <c r="BJ21" s="435"/>
      <c r="BK21" s="436"/>
      <c r="BL21" s="436"/>
      <c r="BM21" s="437"/>
      <c r="BN21" s="167"/>
      <c r="BO21" s="167"/>
      <c r="BP21" s="195"/>
      <c r="BQ21" s="438"/>
      <c r="BR21" s="435"/>
      <c r="BS21" s="436"/>
      <c r="BT21" s="436"/>
      <c r="BU21" s="437"/>
    </row>
    <row r="22" spans="1:73" s="42" customFormat="1" ht="24.95" customHeight="1" x14ac:dyDescent="0.25">
      <c r="A22" s="226" t="s">
        <v>50</v>
      </c>
      <c r="B22" s="227">
        <v>14</v>
      </c>
      <c r="C22" s="167">
        <v>11</v>
      </c>
      <c r="D22" s="167"/>
      <c r="E22" s="164">
        <v>6.5</v>
      </c>
      <c r="F22" s="164">
        <v>7.96</v>
      </c>
      <c r="G22" s="290">
        <v>1492</v>
      </c>
      <c r="H22" s="290">
        <v>1321</v>
      </c>
      <c r="I22" s="290">
        <v>258.00000000000017</v>
      </c>
      <c r="J22" s="290">
        <v>10.952380952380935</v>
      </c>
      <c r="K22" s="427">
        <v>95.754891103728326</v>
      </c>
      <c r="L22" s="290">
        <v>330.769230769231</v>
      </c>
      <c r="M22" s="290">
        <v>28.86</v>
      </c>
      <c r="N22" s="427">
        <v>91.274883720930234</v>
      </c>
      <c r="O22" s="290">
        <v>661.538461538462</v>
      </c>
      <c r="P22" s="290">
        <v>78</v>
      </c>
      <c r="Q22" s="427">
        <v>88.209302325581405</v>
      </c>
      <c r="R22" s="290"/>
      <c r="S22" s="290"/>
      <c r="T22" s="162"/>
      <c r="U22" s="162"/>
      <c r="V22" s="162"/>
      <c r="W22" s="162"/>
      <c r="X22" s="162"/>
      <c r="Y22" s="162"/>
      <c r="Z22" s="314"/>
      <c r="AA22" s="314"/>
      <c r="AB22" s="313"/>
      <c r="AC22" s="162"/>
      <c r="AD22" s="162"/>
      <c r="AE22" s="183"/>
      <c r="AF22" s="161"/>
      <c r="AG22" s="161"/>
      <c r="AH22" s="127" t="s">
        <v>214</v>
      </c>
      <c r="AI22" s="161" t="s">
        <v>215</v>
      </c>
      <c r="AJ22" s="161" t="s">
        <v>216</v>
      </c>
      <c r="AK22" s="161" t="s">
        <v>216</v>
      </c>
      <c r="AL22" s="318"/>
      <c r="AM22" s="240"/>
      <c r="AN22" s="240"/>
      <c r="AO22" s="167"/>
      <c r="AP22" s="321"/>
      <c r="AQ22" s="462">
        <v>228</v>
      </c>
      <c r="AR22" s="462">
        <v>198.00000000000011</v>
      </c>
      <c r="AS22" s="469"/>
      <c r="AT22" s="169"/>
      <c r="AU22" s="170"/>
      <c r="AV22" s="167"/>
      <c r="AW22" s="462"/>
      <c r="AX22" s="462"/>
      <c r="AY22" s="463"/>
      <c r="AZ22" s="463"/>
      <c r="BA22" s="463"/>
      <c r="BB22" s="463"/>
      <c r="BC22" s="167"/>
      <c r="BD22" s="167"/>
      <c r="BE22" s="167"/>
      <c r="BF22" s="167"/>
      <c r="BG22" s="167"/>
      <c r="BH22" s="167"/>
      <c r="BI22" s="438"/>
      <c r="BJ22" s="435"/>
      <c r="BK22" s="436"/>
      <c r="BL22" s="436"/>
      <c r="BM22" s="437"/>
      <c r="BN22" s="167"/>
      <c r="BO22" s="167"/>
      <c r="BP22" s="195"/>
      <c r="BQ22" s="438"/>
      <c r="BR22" s="435"/>
      <c r="BS22" s="436"/>
      <c r="BT22" s="436" t="s">
        <v>213</v>
      </c>
      <c r="BU22" s="437" t="s">
        <v>213</v>
      </c>
    </row>
    <row r="23" spans="1:73" s="42" customFormat="1" ht="24.95" customHeight="1" x14ac:dyDescent="0.25">
      <c r="A23" s="226" t="s">
        <v>51</v>
      </c>
      <c r="B23" s="227">
        <v>15</v>
      </c>
      <c r="C23" s="167">
        <v>18</v>
      </c>
      <c r="D23" s="167"/>
      <c r="E23" s="164"/>
      <c r="F23" s="164"/>
      <c r="G23" s="290"/>
      <c r="H23" s="290"/>
      <c r="I23" s="290" t="s">
        <v>213</v>
      </c>
      <c r="J23" s="290" t="s">
        <v>213</v>
      </c>
      <c r="K23" s="427" t="s">
        <v>213</v>
      </c>
      <c r="L23" s="290"/>
      <c r="M23" s="290"/>
      <c r="N23" s="427" t="s">
        <v>213</v>
      </c>
      <c r="O23" s="290"/>
      <c r="P23" s="290"/>
      <c r="Q23" s="427" t="s">
        <v>213</v>
      </c>
      <c r="R23" s="290"/>
      <c r="S23" s="290"/>
      <c r="T23" s="162"/>
      <c r="U23" s="162"/>
      <c r="V23" s="162"/>
      <c r="W23" s="162"/>
      <c r="X23" s="162"/>
      <c r="Y23" s="162"/>
      <c r="Z23" s="314"/>
      <c r="AA23" s="314"/>
      <c r="AB23" s="313"/>
      <c r="AC23" s="162"/>
      <c r="AD23" s="162"/>
      <c r="AE23" s="183"/>
      <c r="AF23" s="161"/>
      <c r="AG23" s="161"/>
      <c r="AH23" s="127"/>
      <c r="AI23" s="161"/>
      <c r="AJ23" s="161"/>
      <c r="AK23" s="161"/>
      <c r="AL23" s="318"/>
      <c r="AM23" s="240"/>
      <c r="AN23" s="240"/>
      <c r="AO23" s="167"/>
      <c r="AP23" s="321"/>
      <c r="AQ23" s="462" t="s">
        <v>213</v>
      </c>
      <c r="AR23" s="462" t="s">
        <v>213</v>
      </c>
      <c r="AS23" s="469"/>
      <c r="AT23" s="169"/>
      <c r="AU23" s="170"/>
      <c r="AV23" s="167"/>
      <c r="AW23" s="462"/>
      <c r="AX23" s="462"/>
      <c r="AY23" s="463"/>
      <c r="AZ23" s="463"/>
      <c r="BA23" s="463"/>
      <c r="BB23" s="436"/>
      <c r="BC23" s="167"/>
      <c r="BD23" s="167"/>
      <c r="BE23" s="167"/>
      <c r="BF23" s="167"/>
      <c r="BG23" s="167"/>
      <c r="BH23" s="167"/>
      <c r="BI23" s="438"/>
      <c r="BJ23" s="435"/>
      <c r="BK23" s="436"/>
      <c r="BL23" s="436"/>
      <c r="BM23" s="437"/>
      <c r="BN23" s="167"/>
      <c r="BO23" s="167"/>
      <c r="BP23" s="195"/>
      <c r="BQ23" s="438"/>
      <c r="BR23" s="435"/>
      <c r="BS23" s="436"/>
      <c r="BT23" s="436" t="s">
        <v>213</v>
      </c>
      <c r="BU23" s="437" t="s">
        <v>213</v>
      </c>
    </row>
    <row r="24" spans="1:73" s="42" customFormat="1" ht="24.95" customHeight="1" x14ac:dyDescent="0.25">
      <c r="A24" s="226" t="s">
        <v>52</v>
      </c>
      <c r="B24" s="227">
        <v>16</v>
      </c>
      <c r="C24" s="167">
        <v>21</v>
      </c>
      <c r="D24" s="167"/>
      <c r="E24" s="164"/>
      <c r="F24" s="164"/>
      <c r="G24" s="290"/>
      <c r="H24" s="290"/>
      <c r="I24" s="290" t="s">
        <v>213</v>
      </c>
      <c r="J24" s="290" t="s">
        <v>213</v>
      </c>
      <c r="K24" s="427" t="s">
        <v>213</v>
      </c>
      <c r="L24" s="290"/>
      <c r="M24" s="290"/>
      <c r="N24" s="427" t="s">
        <v>213</v>
      </c>
      <c r="O24" s="290"/>
      <c r="P24" s="290"/>
      <c r="Q24" s="427" t="s">
        <v>213</v>
      </c>
      <c r="R24" s="290"/>
      <c r="S24" s="290"/>
      <c r="T24" s="162"/>
      <c r="U24" s="162"/>
      <c r="V24" s="162"/>
      <c r="W24" s="162"/>
      <c r="X24" s="162"/>
      <c r="Y24" s="162"/>
      <c r="Z24" s="314"/>
      <c r="AA24" s="314"/>
      <c r="AB24" s="313"/>
      <c r="AC24" s="162"/>
      <c r="AD24" s="162"/>
      <c r="AE24" s="183"/>
      <c r="AF24" s="161"/>
      <c r="AG24" s="161"/>
      <c r="AH24" s="127"/>
      <c r="AI24" s="161"/>
      <c r="AJ24" s="161"/>
      <c r="AK24" s="161"/>
      <c r="AL24" s="318"/>
      <c r="AM24" s="240"/>
      <c r="AN24" s="240"/>
      <c r="AO24" s="167"/>
      <c r="AP24" s="321"/>
      <c r="AQ24" s="462" t="s">
        <v>213</v>
      </c>
      <c r="AR24" s="462" t="s">
        <v>213</v>
      </c>
      <c r="AS24" s="469"/>
      <c r="AT24" s="169"/>
      <c r="AU24" s="170"/>
      <c r="AV24" s="167"/>
      <c r="AW24" s="462"/>
      <c r="AX24" s="462"/>
      <c r="AY24" s="463"/>
      <c r="AZ24" s="463"/>
      <c r="BA24" s="463"/>
      <c r="BB24" s="463"/>
      <c r="BC24" s="167"/>
      <c r="BD24" s="167"/>
      <c r="BE24" s="167"/>
      <c r="BF24" s="167"/>
      <c r="BG24" s="167"/>
      <c r="BH24" s="167"/>
      <c r="BI24" s="438"/>
      <c r="BJ24" s="435"/>
      <c r="BK24" s="436"/>
      <c r="BL24" s="436"/>
      <c r="BM24" s="437"/>
      <c r="BN24" s="167"/>
      <c r="BO24" s="167"/>
      <c r="BP24" s="195"/>
      <c r="BQ24" s="438"/>
      <c r="BR24" s="435"/>
      <c r="BS24" s="436"/>
      <c r="BT24" s="436" t="s">
        <v>213</v>
      </c>
      <c r="BU24" s="437" t="s">
        <v>213</v>
      </c>
    </row>
    <row r="25" spans="1:73" s="42" customFormat="1" ht="24.95" customHeight="1" x14ac:dyDescent="0.25">
      <c r="A25" s="226" t="s">
        <v>53</v>
      </c>
      <c r="B25" s="227">
        <v>17</v>
      </c>
      <c r="C25" s="167">
        <v>15</v>
      </c>
      <c r="D25" s="167"/>
      <c r="E25" s="164"/>
      <c r="F25" s="164"/>
      <c r="G25" s="290"/>
      <c r="H25" s="290"/>
      <c r="I25" s="290" t="s">
        <v>213</v>
      </c>
      <c r="J25" s="290" t="s">
        <v>213</v>
      </c>
      <c r="K25" s="427" t="s">
        <v>213</v>
      </c>
      <c r="L25" s="290"/>
      <c r="M25" s="290"/>
      <c r="N25" s="427"/>
      <c r="O25" s="290"/>
      <c r="P25" s="290"/>
      <c r="Q25" s="427" t="s">
        <v>213</v>
      </c>
      <c r="R25" s="290"/>
      <c r="S25" s="290"/>
      <c r="T25" s="162"/>
      <c r="U25" s="162"/>
      <c r="V25" s="162"/>
      <c r="W25" s="162"/>
      <c r="X25" s="162"/>
      <c r="Y25" s="162"/>
      <c r="Z25" s="314"/>
      <c r="AA25" s="314"/>
      <c r="AB25" s="313"/>
      <c r="AC25" s="162"/>
      <c r="AD25" s="162"/>
      <c r="AE25" s="183"/>
      <c r="AF25" s="161"/>
      <c r="AG25" s="161"/>
      <c r="AH25" s="127"/>
      <c r="AI25" s="161"/>
      <c r="AJ25" s="161"/>
      <c r="AK25" s="161"/>
      <c r="AL25" s="318"/>
      <c r="AM25" s="240"/>
      <c r="AN25" s="240"/>
      <c r="AO25" s="167"/>
      <c r="AP25" s="321"/>
      <c r="AQ25" s="462" t="s">
        <v>213</v>
      </c>
      <c r="AR25" s="462" t="s">
        <v>213</v>
      </c>
      <c r="AS25" s="469"/>
      <c r="AT25" s="169"/>
      <c r="AU25" s="170"/>
      <c r="AV25" s="167"/>
      <c r="AW25" s="462"/>
      <c r="AX25" s="462"/>
      <c r="AY25" s="463"/>
      <c r="AZ25" s="463"/>
      <c r="BA25" s="463"/>
      <c r="BB25" s="463"/>
      <c r="BC25" s="167"/>
      <c r="BD25" s="167"/>
      <c r="BE25" s="167"/>
      <c r="BF25" s="167"/>
      <c r="BG25" s="167"/>
      <c r="BH25" s="167"/>
      <c r="BI25" s="438"/>
      <c r="BJ25" s="435"/>
      <c r="BK25" s="436"/>
      <c r="BL25" s="436"/>
      <c r="BM25" s="437"/>
      <c r="BN25" s="167"/>
      <c r="BO25" s="167"/>
      <c r="BP25" s="195"/>
      <c r="BQ25" s="438"/>
      <c r="BR25" s="435"/>
      <c r="BS25" s="436"/>
      <c r="BT25" s="436" t="s">
        <v>213</v>
      </c>
      <c r="BU25" s="437" t="s">
        <v>213</v>
      </c>
    </row>
    <row r="26" spans="1:73" s="42" customFormat="1" ht="24.95" customHeight="1" x14ac:dyDescent="0.25">
      <c r="A26" s="226" t="s">
        <v>47</v>
      </c>
      <c r="B26" s="227">
        <v>18</v>
      </c>
      <c r="C26" s="167">
        <v>16</v>
      </c>
      <c r="D26" s="167"/>
      <c r="E26" s="164">
        <v>7.09</v>
      </c>
      <c r="F26" s="164">
        <v>7.67</v>
      </c>
      <c r="G26" s="290">
        <v>1410</v>
      </c>
      <c r="H26" s="290">
        <v>1362</v>
      </c>
      <c r="I26" s="290">
        <v>245.99999999999983</v>
      </c>
      <c r="J26" s="290">
        <v>14.499999999999998</v>
      </c>
      <c r="K26" s="427">
        <v>94.105691056910558</v>
      </c>
      <c r="L26" s="290">
        <v>348</v>
      </c>
      <c r="M26" s="290">
        <v>19.239999999999998</v>
      </c>
      <c r="N26" s="427">
        <v>94.47126436781609</v>
      </c>
      <c r="O26" s="290">
        <v>696</v>
      </c>
      <c r="P26" s="290">
        <v>52</v>
      </c>
      <c r="Q26" s="427">
        <v>92.52873563218391</v>
      </c>
      <c r="R26" s="290"/>
      <c r="S26" s="290"/>
      <c r="T26" s="162"/>
      <c r="U26" s="162"/>
      <c r="V26" s="162"/>
      <c r="W26" s="162"/>
      <c r="X26" s="162"/>
      <c r="Y26" s="162"/>
      <c r="Z26" s="314"/>
      <c r="AA26" s="314"/>
      <c r="AB26" s="313"/>
      <c r="AC26" s="162"/>
      <c r="AD26" s="162"/>
      <c r="AE26" s="183"/>
      <c r="AF26" s="161"/>
      <c r="AG26" s="161"/>
      <c r="AH26" s="127" t="s">
        <v>214</v>
      </c>
      <c r="AI26" s="161" t="s">
        <v>215</v>
      </c>
      <c r="AJ26" s="161" t="s">
        <v>216</v>
      </c>
      <c r="AK26" s="161" t="s">
        <v>216</v>
      </c>
      <c r="AL26" s="318"/>
      <c r="AM26" s="240"/>
      <c r="AN26" s="240"/>
      <c r="AO26" s="167"/>
      <c r="AP26" s="321"/>
      <c r="AQ26" s="462">
        <v>200.00000000000017</v>
      </c>
      <c r="AR26" s="462">
        <v>173.99999999999997</v>
      </c>
      <c r="AS26" s="469"/>
      <c r="AT26" s="169"/>
      <c r="AU26" s="170"/>
      <c r="AV26" s="167"/>
      <c r="AW26" s="462"/>
      <c r="AX26" s="463"/>
      <c r="AY26" s="463"/>
      <c r="AZ26" s="463"/>
      <c r="BA26" s="463"/>
      <c r="BB26" s="463"/>
      <c r="BC26" s="167"/>
      <c r="BD26" s="167"/>
      <c r="BE26" s="167"/>
      <c r="BF26" s="167"/>
      <c r="BG26" s="167"/>
      <c r="BH26" s="167"/>
      <c r="BI26" s="438"/>
      <c r="BJ26" s="435"/>
      <c r="BK26" s="436"/>
      <c r="BL26" s="436"/>
      <c r="BM26" s="437"/>
      <c r="BN26" s="167"/>
      <c r="BO26" s="167"/>
      <c r="BP26" s="195"/>
      <c r="BQ26" s="438"/>
      <c r="BR26" s="435"/>
      <c r="BS26" s="436"/>
      <c r="BT26" s="436" t="s">
        <v>213</v>
      </c>
      <c r="BU26" s="437" t="s">
        <v>213</v>
      </c>
    </row>
    <row r="27" spans="1:73" s="42" customFormat="1" ht="24.95" customHeight="1" x14ac:dyDescent="0.25">
      <c r="A27" s="226" t="s">
        <v>48</v>
      </c>
      <c r="B27" s="227">
        <v>19</v>
      </c>
      <c r="C27" s="167">
        <v>13</v>
      </c>
      <c r="D27" s="167"/>
      <c r="E27" s="164"/>
      <c r="F27" s="164"/>
      <c r="G27" s="290"/>
      <c r="H27" s="290"/>
      <c r="I27" s="290" t="s">
        <v>213</v>
      </c>
      <c r="J27" s="290" t="s">
        <v>213</v>
      </c>
      <c r="K27" s="427" t="s">
        <v>213</v>
      </c>
      <c r="L27" s="290"/>
      <c r="M27" s="290"/>
      <c r="N27" s="427" t="s">
        <v>213</v>
      </c>
      <c r="O27" s="290"/>
      <c r="P27" s="290"/>
      <c r="Q27" s="427" t="s">
        <v>213</v>
      </c>
      <c r="R27" s="290"/>
      <c r="S27" s="290"/>
      <c r="T27" s="162"/>
      <c r="U27" s="162"/>
      <c r="V27" s="162"/>
      <c r="W27" s="162"/>
      <c r="X27" s="162"/>
      <c r="Y27" s="162"/>
      <c r="Z27" s="314"/>
      <c r="AA27" s="314"/>
      <c r="AB27" s="313"/>
      <c r="AC27" s="162"/>
      <c r="AD27" s="162"/>
      <c r="AE27" s="183"/>
      <c r="AF27" s="161"/>
      <c r="AG27" s="161"/>
      <c r="AH27" s="127"/>
      <c r="AI27" s="161"/>
      <c r="AJ27" s="161"/>
      <c r="AK27" s="161"/>
      <c r="AL27" s="318"/>
      <c r="AM27" s="240"/>
      <c r="AN27" s="240"/>
      <c r="AO27" s="167"/>
      <c r="AP27" s="321"/>
      <c r="AQ27" s="462" t="s">
        <v>213</v>
      </c>
      <c r="AR27" s="462" t="s">
        <v>213</v>
      </c>
      <c r="AS27" s="469"/>
      <c r="AT27" s="169"/>
      <c r="AU27" s="170"/>
      <c r="AV27" s="167"/>
      <c r="AW27" s="462"/>
      <c r="AX27" s="463"/>
      <c r="AY27" s="463"/>
      <c r="AZ27" s="463"/>
      <c r="BA27" s="463"/>
      <c r="BB27" s="463"/>
      <c r="BC27" s="326"/>
      <c r="BD27" s="326"/>
      <c r="BE27" s="326"/>
      <c r="BF27" s="326"/>
      <c r="BG27" s="167"/>
      <c r="BH27" s="240"/>
      <c r="BI27" s="240"/>
      <c r="BJ27" s="240"/>
      <c r="BK27" s="240"/>
      <c r="BL27" s="323"/>
      <c r="BM27" s="168"/>
      <c r="BN27" s="167"/>
      <c r="BO27" s="167"/>
      <c r="BP27" s="195"/>
      <c r="BQ27" s="438"/>
      <c r="BR27" s="435"/>
      <c r="BS27" s="436"/>
      <c r="BT27" s="436" t="s">
        <v>213</v>
      </c>
      <c r="BU27" s="437" t="s">
        <v>213</v>
      </c>
    </row>
    <row r="28" spans="1:73" s="42" customFormat="1" ht="24.95" customHeight="1" x14ac:dyDescent="0.25">
      <c r="A28" s="226" t="s">
        <v>49</v>
      </c>
      <c r="B28" s="227">
        <v>20</v>
      </c>
      <c r="C28" s="167">
        <v>12</v>
      </c>
      <c r="D28" s="167"/>
      <c r="E28" s="164"/>
      <c r="F28" s="164"/>
      <c r="G28" s="290"/>
      <c r="H28" s="290"/>
      <c r="I28" s="290" t="s">
        <v>213</v>
      </c>
      <c r="J28" s="290" t="s">
        <v>213</v>
      </c>
      <c r="K28" s="427" t="s">
        <v>213</v>
      </c>
      <c r="L28" s="290"/>
      <c r="M28" s="290"/>
      <c r="N28" s="427" t="s">
        <v>213</v>
      </c>
      <c r="O28" s="290"/>
      <c r="P28" s="290"/>
      <c r="Q28" s="427" t="s">
        <v>213</v>
      </c>
      <c r="R28" s="290"/>
      <c r="S28" s="290"/>
      <c r="T28" s="162"/>
      <c r="U28" s="162"/>
      <c r="V28" s="162"/>
      <c r="W28" s="162"/>
      <c r="X28" s="162"/>
      <c r="Y28" s="162"/>
      <c r="Z28" s="314"/>
      <c r="AA28" s="314"/>
      <c r="AB28" s="313"/>
      <c r="AC28" s="162"/>
      <c r="AD28" s="162"/>
      <c r="AE28" s="183"/>
      <c r="AF28" s="161"/>
      <c r="AG28" s="161"/>
      <c r="AH28" s="127"/>
      <c r="AI28" s="161"/>
      <c r="AJ28" s="161"/>
      <c r="AK28" s="161"/>
      <c r="AL28" s="318"/>
      <c r="AM28" s="240"/>
      <c r="AN28" s="240"/>
      <c r="AO28" s="167"/>
      <c r="AP28" s="321"/>
      <c r="AQ28" s="462" t="s">
        <v>213</v>
      </c>
      <c r="AR28" s="462"/>
      <c r="AS28" s="469"/>
      <c r="AT28" s="169"/>
      <c r="AU28" s="170"/>
      <c r="AV28" s="167"/>
      <c r="AW28" s="462">
        <v>15</v>
      </c>
      <c r="AX28" s="463"/>
      <c r="AY28" s="463"/>
      <c r="AZ28" s="463"/>
      <c r="BA28" s="463"/>
      <c r="BB28" s="463"/>
      <c r="BC28" s="326"/>
      <c r="BD28" s="326"/>
      <c r="BE28" s="326"/>
      <c r="BF28" s="326"/>
      <c r="BG28" s="167"/>
      <c r="BH28" s="240"/>
      <c r="BI28" s="240"/>
      <c r="BJ28" s="240"/>
      <c r="BK28" s="240"/>
      <c r="BL28" s="323"/>
      <c r="BM28" s="168"/>
      <c r="BN28" s="167"/>
      <c r="BO28" s="167"/>
      <c r="BP28" s="195"/>
      <c r="BQ28" s="438"/>
      <c r="BR28" s="435"/>
      <c r="BS28" s="436"/>
      <c r="BT28" s="436" t="s">
        <v>213</v>
      </c>
      <c r="BU28" s="437" t="s">
        <v>213</v>
      </c>
    </row>
    <row r="29" spans="1:73" s="42" customFormat="1" ht="24.95" customHeight="1" x14ac:dyDescent="0.25">
      <c r="A29" s="226" t="s">
        <v>50</v>
      </c>
      <c r="B29" s="227">
        <v>21</v>
      </c>
      <c r="C29" s="167">
        <v>14</v>
      </c>
      <c r="D29" s="167"/>
      <c r="E29" s="164">
        <v>7.41</v>
      </c>
      <c r="F29" s="164">
        <v>8.36</v>
      </c>
      <c r="G29" s="290">
        <v>1447</v>
      </c>
      <c r="H29" s="290">
        <v>1275</v>
      </c>
      <c r="I29" s="290">
        <v>143.99999999999997</v>
      </c>
      <c r="J29" s="290">
        <v>13.333333333333346</v>
      </c>
      <c r="K29" s="427">
        <v>90.740740740740733</v>
      </c>
      <c r="L29" s="290">
        <v>184.61538461538458</v>
      </c>
      <c r="M29" s="290">
        <v>12.649572649572661</v>
      </c>
      <c r="N29" s="427">
        <v>93.148148148148138</v>
      </c>
      <c r="O29" s="290">
        <v>369.23076923076917</v>
      </c>
      <c r="P29" s="290">
        <v>34.188034188034223</v>
      </c>
      <c r="Q29" s="427">
        <v>90.740740740740733</v>
      </c>
      <c r="R29" s="290"/>
      <c r="S29" s="290"/>
      <c r="T29" s="162"/>
      <c r="U29" s="162"/>
      <c r="V29" s="162"/>
      <c r="W29" s="162"/>
      <c r="X29" s="162"/>
      <c r="Y29" s="162"/>
      <c r="Z29" s="314"/>
      <c r="AA29" s="314"/>
      <c r="AB29" s="313"/>
      <c r="AC29" s="162"/>
      <c r="AD29" s="162"/>
      <c r="AE29" s="183"/>
      <c r="AF29" s="161"/>
      <c r="AG29" s="161"/>
      <c r="AH29" s="127" t="s">
        <v>214</v>
      </c>
      <c r="AI29" s="161" t="s">
        <v>215</v>
      </c>
      <c r="AJ29" s="161" t="s">
        <v>216</v>
      </c>
      <c r="AK29" s="161" t="s">
        <v>216</v>
      </c>
      <c r="AL29" s="318"/>
      <c r="AM29" s="240"/>
      <c r="AN29" s="240"/>
      <c r="AO29" s="167"/>
      <c r="AP29" s="321"/>
      <c r="AQ29" s="462">
        <v>238.00000000000014</v>
      </c>
      <c r="AR29" s="462">
        <v>208.00000000000011</v>
      </c>
      <c r="AS29" s="469"/>
      <c r="AT29" s="169"/>
      <c r="AU29" s="170"/>
      <c r="AV29" s="167"/>
      <c r="AW29" s="462"/>
      <c r="AX29" s="463"/>
      <c r="AY29" s="463"/>
      <c r="AZ29" s="463"/>
      <c r="BA29" s="463"/>
      <c r="BB29" s="436"/>
      <c r="BC29" s="326"/>
      <c r="BD29" s="326"/>
      <c r="BE29" s="326"/>
      <c r="BF29" s="326"/>
      <c r="BG29" s="167"/>
      <c r="BH29" s="240"/>
      <c r="BI29" s="240"/>
      <c r="BJ29" s="240"/>
      <c r="BK29" s="240"/>
      <c r="BL29" s="323"/>
      <c r="BM29" s="168"/>
      <c r="BN29" s="167"/>
      <c r="BO29" s="167"/>
      <c r="BP29" s="195"/>
      <c r="BQ29" s="438"/>
      <c r="BR29" s="435"/>
      <c r="BS29" s="436"/>
      <c r="BT29" s="436" t="s">
        <v>213</v>
      </c>
      <c r="BU29" s="437" t="s">
        <v>213</v>
      </c>
    </row>
    <row r="30" spans="1:73" s="42" customFormat="1" ht="24.95" customHeight="1" x14ac:dyDescent="0.25">
      <c r="A30" s="226" t="s">
        <v>51</v>
      </c>
      <c r="B30" s="227">
        <v>22</v>
      </c>
      <c r="C30" s="167">
        <v>20</v>
      </c>
      <c r="D30" s="167"/>
      <c r="E30" s="164"/>
      <c r="F30" s="164"/>
      <c r="G30" s="290"/>
      <c r="H30" s="290"/>
      <c r="I30" s="290" t="s">
        <v>213</v>
      </c>
      <c r="J30" s="290" t="s">
        <v>213</v>
      </c>
      <c r="K30" s="427" t="s">
        <v>213</v>
      </c>
      <c r="L30" s="290"/>
      <c r="M30" s="290"/>
      <c r="N30" s="427"/>
      <c r="O30" s="290"/>
      <c r="P30" s="290"/>
      <c r="Q30" s="427" t="s">
        <v>213</v>
      </c>
      <c r="R30" s="290"/>
      <c r="S30" s="290"/>
      <c r="T30" s="162"/>
      <c r="U30" s="162"/>
      <c r="V30" s="162"/>
      <c r="W30" s="162"/>
      <c r="X30" s="162"/>
      <c r="Y30" s="162"/>
      <c r="Z30" s="314"/>
      <c r="AA30" s="314"/>
      <c r="AB30" s="313"/>
      <c r="AC30" s="162"/>
      <c r="AD30" s="162"/>
      <c r="AE30" s="183"/>
      <c r="AF30" s="161"/>
      <c r="AG30" s="161"/>
      <c r="AH30" s="127"/>
      <c r="AI30" s="161"/>
      <c r="AJ30" s="161"/>
      <c r="AK30" s="161"/>
      <c r="AL30" s="318"/>
      <c r="AM30" s="240"/>
      <c r="AN30" s="240"/>
      <c r="AO30" s="167"/>
      <c r="AP30" s="321"/>
      <c r="AQ30" s="462" t="s">
        <v>213</v>
      </c>
      <c r="AR30" s="462" t="s">
        <v>213</v>
      </c>
      <c r="AS30" s="469"/>
      <c r="AT30" s="169"/>
      <c r="AU30" s="170"/>
      <c r="AV30" s="167"/>
      <c r="AW30" s="462"/>
      <c r="AX30" s="463"/>
      <c r="AY30" s="463"/>
      <c r="AZ30" s="463"/>
      <c r="BA30" s="463"/>
      <c r="BB30" s="463"/>
      <c r="BC30" s="326"/>
      <c r="BD30" s="326"/>
      <c r="BE30" s="326"/>
      <c r="BF30" s="326"/>
      <c r="BG30" s="167"/>
      <c r="BH30" s="240"/>
      <c r="BI30" s="240"/>
      <c r="BJ30" s="240"/>
      <c r="BK30" s="240"/>
      <c r="BL30" s="323"/>
      <c r="BM30" s="168"/>
      <c r="BN30" s="167"/>
      <c r="BO30" s="167"/>
      <c r="BP30" s="195"/>
      <c r="BQ30" s="438"/>
      <c r="BR30" s="435"/>
      <c r="BS30" s="436"/>
      <c r="BT30" s="436" t="s">
        <v>213</v>
      </c>
      <c r="BU30" s="437" t="s">
        <v>213</v>
      </c>
    </row>
    <row r="31" spans="1:73" s="42" customFormat="1" ht="24.95" customHeight="1" x14ac:dyDescent="0.25">
      <c r="A31" s="226" t="s">
        <v>52</v>
      </c>
      <c r="B31" s="227">
        <v>23</v>
      </c>
      <c r="C31" s="167">
        <v>22</v>
      </c>
      <c r="D31" s="167"/>
      <c r="E31" s="164"/>
      <c r="F31" s="164"/>
      <c r="G31" s="290"/>
      <c r="H31" s="290"/>
      <c r="I31" s="290" t="s">
        <v>213</v>
      </c>
      <c r="J31" s="290" t="s">
        <v>213</v>
      </c>
      <c r="K31" s="427" t="s">
        <v>213</v>
      </c>
      <c r="L31" s="290"/>
      <c r="M31" s="290"/>
      <c r="N31" s="427" t="s">
        <v>213</v>
      </c>
      <c r="O31" s="290"/>
      <c r="P31" s="290"/>
      <c r="Q31" s="427" t="s">
        <v>213</v>
      </c>
      <c r="R31" s="290"/>
      <c r="S31" s="290"/>
      <c r="T31" s="162"/>
      <c r="U31" s="162"/>
      <c r="V31" s="162"/>
      <c r="W31" s="162"/>
      <c r="X31" s="162"/>
      <c r="Y31" s="162"/>
      <c r="Z31" s="314"/>
      <c r="AA31" s="314"/>
      <c r="AB31" s="313"/>
      <c r="AC31" s="162"/>
      <c r="AD31" s="162"/>
      <c r="AE31" s="183"/>
      <c r="AF31" s="161"/>
      <c r="AG31" s="161"/>
      <c r="AH31" s="127"/>
      <c r="AI31" s="161"/>
      <c r="AJ31" s="161"/>
      <c r="AK31" s="161"/>
      <c r="AL31" s="318"/>
      <c r="AM31" s="240"/>
      <c r="AN31" s="240"/>
      <c r="AO31" s="167"/>
      <c r="AP31" s="321"/>
      <c r="AQ31" s="462" t="s">
        <v>213</v>
      </c>
      <c r="AR31" s="462" t="s">
        <v>213</v>
      </c>
      <c r="AS31" s="469"/>
      <c r="AT31" s="169"/>
      <c r="AU31" s="170"/>
      <c r="AV31" s="167"/>
      <c r="AW31" s="462"/>
      <c r="AX31" s="463"/>
      <c r="AY31" s="463"/>
      <c r="AZ31" s="463"/>
      <c r="BA31" s="463"/>
      <c r="BB31" s="463"/>
      <c r="BC31" s="326"/>
      <c r="BD31" s="326"/>
      <c r="BE31" s="326"/>
      <c r="BF31" s="326"/>
      <c r="BG31" s="167"/>
      <c r="BH31" s="240"/>
      <c r="BI31" s="240"/>
      <c r="BJ31" s="240"/>
      <c r="BK31" s="240"/>
      <c r="BL31" s="323"/>
      <c r="BM31" s="168"/>
      <c r="BN31" s="167"/>
      <c r="BO31" s="167"/>
      <c r="BP31" s="195"/>
      <c r="BQ31" s="438"/>
      <c r="BR31" s="435"/>
      <c r="BS31" s="436"/>
      <c r="BT31" s="436" t="s">
        <v>213</v>
      </c>
      <c r="BU31" s="437" t="s">
        <v>213</v>
      </c>
    </row>
    <row r="32" spans="1:73" s="42" customFormat="1" ht="24.95" customHeight="1" x14ac:dyDescent="0.25">
      <c r="A32" s="226" t="s">
        <v>53</v>
      </c>
      <c r="B32" s="227">
        <v>24</v>
      </c>
      <c r="C32" s="167">
        <v>18</v>
      </c>
      <c r="D32" s="167"/>
      <c r="E32" s="164"/>
      <c r="F32" s="164"/>
      <c r="G32" s="290"/>
      <c r="H32" s="290"/>
      <c r="I32" s="290" t="s">
        <v>213</v>
      </c>
      <c r="J32" s="290" t="s">
        <v>213</v>
      </c>
      <c r="K32" s="427" t="s">
        <v>213</v>
      </c>
      <c r="L32" s="290"/>
      <c r="M32" s="290"/>
      <c r="N32" s="427" t="s">
        <v>213</v>
      </c>
      <c r="O32" s="290"/>
      <c r="P32" s="290"/>
      <c r="Q32" s="427"/>
      <c r="R32" s="290"/>
      <c r="S32" s="290"/>
      <c r="T32" s="162"/>
      <c r="U32" s="162"/>
      <c r="V32" s="162"/>
      <c r="W32" s="162"/>
      <c r="X32" s="162"/>
      <c r="Y32" s="162"/>
      <c r="Z32" s="314"/>
      <c r="AA32" s="314"/>
      <c r="AB32" s="313"/>
      <c r="AC32" s="162"/>
      <c r="AD32" s="162"/>
      <c r="AE32" s="183"/>
      <c r="AF32" s="161"/>
      <c r="AG32" s="161"/>
      <c r="AH32" s="127"/>
      <c r="AI32" s="161"/>
      <c r="AJ32" s="161"/>
      <c r="AK32" s="161"/>
      <c r="AL32" s="318"/>
      <c r="AM32" s="240"/>
      <c r="AN32" s="240"/>
      <c r="AO32" s="167"/>
      <c r="AP32" s="321"/>
      <c r="AQ32" s="462" t="s">
        <v>213</v>
      </c>
      <c r="AR32" s="462" t="s">
        <v>213</v>
      </c>
      <c r="AS32" s="469"/>
      <c r="AT32" s="169"/>
      <c r="AU32" s="170"/>
      <c r="AV32" s="167"/>
      <c r="AW32" s="462"/>
      <c r="AX32" s="463"/>
      <c r="AY32" s="463"/>
      <c r="AZ32" s="463"/>
      <c r="BA32" s="463"/>
      <c r="BB32" s="463"/>
      <c r="BC32" s="326"/>
      <c r="BD32" s="326"/>
      <c r="BE32" s="326"/>
      <c r="BF32" s="326"/>
      <c r="BG32" s="167"/>
      <c r="BH32" s="240"/>
      <c r="BI32" s="240"/>
      <c r="BJ32" s="240"/>
      <c r="BK32" s="240"/>
      <c r="BL32" s="323"/>
      <c r="BM32" s="168"/>
      <c r="BN32" s="167"/>
      <c r="BO32" s="167"/>
      <c r="BP32" s="195"/>
      <c r="BQ32" s="438"/>
      <c r="BR32" s="435"/>
      <c r="BS32" s="436"/>
      <c r="BT32" s="436" t="s">
        <v>213</v>
      </c>
      <c r="BU32" s="437" t="s">
        <v>213</v>
      </c>
    </row>
    <row r="33" spans="1:73" s="42" customFormat="1" ht="24.95" customHeight="1" x14ac:dyDescent="0.25">
      <c r="A33" s="226" t="s">
        <v>47</v>
      </c>
      <c r="B33" s="227">
        <v>25</v>
      </c>
      <c r="C33" s="167">
        <v>15</v>
      </c>
      <c r="D33" s="167"/>
      <c r="E33" s="164">
        <v>6.57</v>
      </c>
      <c r="F33" s="164">
        <v>7.95</v>
      </c>
      <c r="G33" s="290">
        <v>1401</v>
      </c>
      <c r="H33" s="290">
        <v>1330</v>
      </c>
      <c r="I33" s="290">
        <v>451.99999999999989</v>
      </c>
      <c r="J33" s="290">
        <v>15.999999999999972</v>
      </c>
      <c r="K33" s="427">
        <v>96.460176991150448</v>
      </c>
      <c r="L33" s="290">
        <v>883.5</v>
      </c>
      <c r="M33" s="290">
        <v>32.19</v>
      </c>
      <c r="N33" s="427">
        <v>96.356536502546689</v>
      </c>
      <c r="O33" s="290">
        <v>1767</v>
      </c>
      <c r="P33" s="290">
        <v>87</v>
      </c>
      <c r="Q33" s="427">
        <v>95.076400679117143</v>
      </c>
      <c r="R33" s="290"/>
      <c r="S33" s="290"/>
      <c r="T33" s="162"/>
      <c r="U33" s="162"/>
      <c r="V33" s="162"/>
      <c r="W33" s="162"/>
      <c r="X33" s="162"/>
      <c r="Y33" s="162"/>
      <c r="Z33" s="314"/>
      <c r="AA33" s="314"/>
      <c r="AB33" s="313"/>
      <c r="AC33" s="162"/>
      <c r="AD33" s="162"/>
      <c r="AE33" s="183"/>
      <c r="AF33" s="161"/>
      <c r="AG33" s="161"/>
      <c r="AH33" s="127" t="s">
        <v>214</v>
      </c>
      <c r="AI33" s="161" t="s">
        <v>215</v>
      </c>
      <c r="AJ33" s="161" t="s">
        <v>216</v>
      </c>
      <c r="AK33" s="161" t="s">
        <v>216</v>
      </c>
      <c r="AL33" s="318"/>
      <c r="AM33" s="240"/>
      <c r="AN33" s="240"/>
      <c r="AO33" s="167"/>
      <c r="AP33" s="321"/>
      <c r="AQ33" s="462">
        <v>224</v>
      </c>
      <c r="AR33" s="462">
        <v>198.00000000000011</v>
      </c>
      <c r="AS33" s="469"/>
      <c r="AT33" s="169"/>
      <c r="AU33" s="170"/>
      <c r="AV33" s="167"/>
      <c r="AW33" s="462"/>
      <c r="AX33" s="463"/>
      <c r="AY33" s="463"/>
      <c r="AZ33" s="463"/>
      <c r="BA33" s="463"/>
      <c r="BB33" s="463"/>
      <c r="BC33" s="326"/>
      <c r="BD33" s="326"/>
      <c r="BE33" s="326"/>
      <c r="BF33" s="326"/>
      <c r="BG33" s="167"/>
      <c r="BH33" s="240"/>
      <c r="BI33" s="240"/>
      <c r="BJ33" s="240"/>
      <c r="BK33" s="240"/>
      <c r="BL33" s="323"/>
      <c r="BM33" s="168"/>
      <c r="BN33" s="167"/>
      <c r="BO33" s="167"/>
      <c r="BP33" s="195"/>
      <c r="BQ33" s="438"/>
      <c r="BR33" s="435"/>
      <c r="BS33" s="436"/>
      <c r="BT33" s="436" t="s">
        <v>213</v>
      </c>
      <c r="BU33" s="437" t="s">
        <v>213</v>
      </c>
    </row>
    <row r="34" spans="1:73" s="42" customFormat="1" ht="24.95" customHeight="1" x14ac:dyDescent="0.25">
      <c r="A34" s="226" t="s">
        <v>48</v>
      </c>
      <c r="B34" s="227">
        <v>26</v>
      </c>
      <c r="C34" s="167">
        <v>17</v>
      </c>
      <c r="D34" s="167"/>
      <c r="E34" s="164"/>
      <c r="F34" s="164"/>
      <c r="G34" s="290"/>
      <c r="H34" s="290"/>
      <c r="I34" s="290" t="s">
        <v>213</v>
      </c>
      <c r="J34" s="290" t="s">
        <v>213</v>
      </c>
      <c r="K34" s="427" t="s">
        <v>213</v>
      </c>
      <c r="L34" s="290"/>
      <c r="M34" s="290"/>
      <c r="N34" s="427"/>
      <c r="O34" s="290"/>
      <c r="P34" s="290"/>
      <c r="Q34" s="427" t="s">
        <v>213</v>
      </c>
      <c r="R34" s="290"/>
      <c r="S34" s="290"/>
      <c r="T34" s="162"/>
      <c r="U34" s="162"/>
      <c r="V34" s="162"/>
      <c r="W34" s="162"/>
      <c r="X34" s="162"/>
      <c r="Y34" s="162"/>
      <c r="Z34" s="314"/>
      <c r="AA34" s="314"/>
      <c r="AB34" s="313"/>
      <c r="AC34" s="162"/>
      <c r="AD34" s="162"/>
      <c r="AE34" s="183"/>
      <c r="AF34" s="161"/>
      <c r="AG34" s="161"/>
      <c r="AH34" s="127"/>
      <c r="AI34" s="161"/>
      <c r="AJ34" s="161"/>
      <c r="AK34" s="161"/>
      <c r="AL34" s="318"/>
      <c r="AM34" s="240"/>
      <c r="AN34" s="240"/>
      <c r="AO34" s="167"/>
      <c r="AP34" s="321"/>
      <c r="AQ34" s="462" t="s">
        <v>213</v>
      </c>
      <c r="AR34" s="462" t="s">
        <v>213</v>
      </c>
      <c r="AS34" s="469"/>
      <c r="AT34" s="169"/>
      <c r="AU34" s="170"/>
      <c r="AV34" s="167"/>
      <c r="AW34" s="462"/>
      <c r="AX34" s="463"/>
      <c r="AY34" s="463"/>
      <c r="AZ34" s="463"/>
      <c r="BA34" s="463"/>
      <c r="BB34" s="463"/>
      <c r="BC34" s="326"/>
      <c r="BD34" s="326"/>
      <c r="BE34" s="326"/>
      <c r="BF34" s="326"/>
      <c r="BG34" s="167"/>
      <c r="BH34" s="240"/>
      <c r="BI34" s="240"/>
      <c r="BJ34" s="240"/>
      <c r="BK34" s="240"/>
      <c r="BL34" s="323"/>
      <c r="BM34" s="168"/>
      <c r="BN34" s="167"/>
      <c r="BO34" s="167"/>
      <c r="BP34" s="195"/>
      <c r="BQ34" s="438"/>
      <c r="BR34" s="435"/>
      <c r="BS34" s="436"/>
      <c r="BT34" s="436" t="s">
        <v>213</v>
      </c>
      <c r="BU34" s="437" t="s">
        <v>213</v>
      </c>
    </row>
    <row r="35" spans="1:73" s="42" customFormat="1" ht="24.95" customHeight="1" x14ac:dyDescent="0.25">
      <c r="A35" s="226" t="s">
        <v>49</v>
      </c>
      <c r="B35" s="227">
        <v>27</v>
      </c>
      <c r="C35" s="167">
        <v>16</v>
      </c>
      <c r="D35" s="167"/>
      <c r="E35" s="164"/>
      <c r="F35" s="164"/>
      <c r="G35" s="290"/>
      <c r="H35" s="290"/>
      <c r="I35" s="290" t="s">
        <v>213</v>
      </c>
      <c r="J35" s="290" t="s">
        <v>213</v>
      </c>
      <c r="K35" s="427" t="s">
        <v>213</v>
      </c>
      <c r="L35" s="290"/>
      <c r="M35" s="290"/>
      <c r="N35" s="427" t="s">
        <v>213</v>
      </c>
      <c r="O35" s="290"/>
      <c r="P35" s="290"/>
      <c r="Q35" s="427" t="s">
        <v>213</v>
      </c>
      <c r="R35" s="290"/>
      <c r="S35" s="290"/>
      <c r="T35" s="162"/>
      <c r="U35" s="162"/>
      <c r="V35" s="162"/>
      <c r="W35" s="162"/>
      <c r="X35" s="162"/>
      <c r="Y35" s="162"/>
      <c r="Z35" s="314"/>
      <c r="AA35" s="314"/>
      <c r="AB35" s="313"/>
      <c r="AC35" s="162"/>
      <c r="AD35" s="162"/>
      <c r="AE35" s="183"/>
      <c r="AF35" s="161"/>
      <c r="AG35" s="161"/>
      <c r="AH35" s="127"/>
      <c r="AI35" s="161"/>
      <c r="AJ35" s="161"/>
      <c r="AK35" s="161"/>
      <c r="AL35" s="318"/>
      <c r="AM35" s="240"/>
      <c r="AN35" s="240"/>
      <c r="AO35" s="167"/>
      <c r="AP35" s="321"/>
      <c r="AQ35" s="462" t="s">
        <v>213</v>
      </c>
      <c r="AR35" s="462" t="s">
        <v>213</v>
      </c>
      <c r="AS35" s="469"/>
      <c r="AT35" s="169"/>
      <c r="AU35" s="170"/>
      <c r="AV35" s="167"/>
      <c r="AW35" s="462"/>
      <c r="AX35" s="463"/>
      <c r="AY35" s="463"/>
      <c r="AZ35" s="463"/>
      <c r="BA35" s="463"/>
      <c r="BB35" s="463"/>
      <c r="BC35" s="326"/>
      <c r="BD35" s="326"/>
      <c r="BE35" s="326"/>
      <c r="BF35" s="326"/>
      <c r="BG35" s="167"/>
      <c r="BH35" s="240"/>
      <c r="BI35" s="240"/>
      <c r="BJ35" s="240"/>
      <c r="BK35" s="240"/>
      <c r="BL35" s="323"/>
      <c r="BM35" s="168"/>
      <c r="BN35" s="167"/>
      <c r="BO35" s="167"/>
      <c r="BP35" s="195"/>
      <c r="BQ35" s="438"/>
      <c r="BR35" s="435"/>
      <c r="BS35" s="436"/>
      <c r="BT35" s="436" t="s">
        <v>213</v>
      </c>
      <c r="BU35" s="437" t="s">
        <v>213</v>
      </c>
    </row>
    <row r="36" spans="1:73" s="42" customFormat="1" ht="24.95" customHeight="1" x14ac:dyDescent="0.25">
      <c r="A36" s="226" t="s">
        <v>50</v>
      </c>
      <c r="B36" s="227">
        <v>28</v>
      </c>
      <c r="C36" s="167">
        <v>18</v>
      </c>
      <c r="D36" s="167"/>
      <c r="E36" s="164">
        <v>7.79</v>
      </c>
      <c r="F36" s="164">
        <v>7.87</v>
      </c>
      <c r="G36" s="290">
        <v>1370</v>
      </c>
      <c r="H36" s="290">
        <v>1112</v>
      </c>
      <c r="I36" s="290">
        <v>98.000000000000014</v>
      </c>
      <c r="J36" s="290">
        <v>13.749999999999959</v>
      </c>
      <c r="K36" s="427">
        <v>85.969387755102076</v>
      </c>
      <c r="L36" s="290">
        <v>125.64102564102565</v>
      </c>
      <c r="M36" s="290">
        <v>13.044871794871755</v>
      </c>
      <c r="N36" s="427">
        <v>89.61734693877554</v>
      </c>
      <c r="O36" s="290">
        <v>251.2820512820513</v>
      </c>
      <c r="P36" s="290">
        <v>35.256410256410149</v>
      </c>
      <c r="Q36" s="427">
        <v>85.969387755102076</v>
      </c>
      <c r="R36" s="290"/>
      <c r="S36" s="290"/>
      <c r="T36" s="162"/>
      <c r="U36" s="162"/>
      <c r="V36" s="162"/>
      <c r="W36" s="162"/>
      <c r="X36" s="162"/>
      <c r="Y36" s="162"/>
      <c r="Z36" s="314"/>
      <c r="AA36" s="314"/>
      <c r="AB36" s="313"/>
      <c r="AC36" s="162"/>
      <c r="AD36" s="162"/>
      <c r="AE36" s="183"/>
      <c r="AF36" s="161"/>
      <c r="AG36" s="161"/>
      <c r="AH36" s="127" t="s">
        <v>214</v>
      </c>
      <c r="AI36" s="161" t="s">
        <v>215</v>
      </c>
      <c r="AJ36" s="161" t="s">
        <v>216</v>
      </c>
      <c r="AK36" s="161" t="s">
        <v>216</v>
      </c>
      <c r="AL36" s="318"/>
      <c r="AM36" s="240"/>
      <c r="AN36" s="240"/>
      <c r="AO36" s="167"/>
      <c r="AP36" s="321"/>
      <c r="AQ36" s="462">
        <v>85.999999999999957</v>
      </c>
      <c r="AR36" s="462">
        <v>282</v>
      </c>
      <c r="AS36" s="469"/>
      <c r="AT36" s="169"/>
      <c r="AU36" s="170"/>
      <c r="AV36" s="167"/>
      <c r="AW36" s="462">
        <v>15</v>
      </c>
      <c r="AX36" s="463"/>
      <c r="AY36" s="463"/>
      <c r="AZ36" s="463"/>
      <c r="BA36" s="463"/>
      <c r="BB36" s="463"/>
      <c r="BC36" s="326"/>
      <c r="BD36" s="326"/>
      <c r="BE36" s="326"/>
      <c r="BF36" s="326"/>
      <c r="BG36" s="167"/>
      <c r="BH36" s="240"/>
      <c r="BI36" s="240"/>
      <c r="BJ36" s="240"/>
      <c r="BK36" s="240"/>
      <c r="BL36" s="323"/>
      <c r="BM36" s="168"/>
      <c r="BN36" s="167"/>
      <c r="BO36" s="167"/>
      <c r="BP36" s="195"/>
      <c r="BQ36" s="438"/>
      <c r="BR36" s="435"/>
      <c r="BS36" s="436"/>
      <c r="BT36" s="436" t="s">
        <v>213</v>
      </c>
      <c r="BU36" s="437" t="s">
        <v>213</v>
      </c>
    </row>
    <row r="37" spans="1:73" s="42" customFormat="1" ht="24.95" customHeight="1" x14ac:dyDescent="0.25">
      <c r="A37" s="226" t="s">
        <v>51</v>
      </c>
      <c r="B37" s="227">
        <v>29</v>
      </c>
      <c r="C37" s="167">
        <v>19</v>
      </c>
      <c r="D37" s="167"/>
      <c r="E37" s="164"/>
      <c r="F37" s="164"/>
      <c r="G37" s="290"/>
      <c r="H37" s="290"/>
      <c r="I37" s="290"/>
      <c r="J37" s="290"/>
      <c r="K37" s="427"/>
      <c r="L37" s="290"/>
      <c r="M37" s="290"/>
      <c r="N37" s="427"/>
      <c r="O37" s="290"/>
      <c r="P37" s="290"/>
      <c r="Q37" s="427"/>
      <c r="R37" s="290"/>
      <c r="S37" s="290"/>
      <c r="T37" s="162"/>
      <c r="U37" s="162"/>
      <c r="V37" s="162"/>
      <c r="W37" s="162"/>
      <c r="X37" s="162"/>
      <c r="Y37" s="162"/>
      <c r="Z37" s="314"/>
      <c r="AA37" s="314"/>
      <c r="AB37" s="313"/>
      <c r="AC37" s="162"/>
      <c r="AD37" s="162"/>
      <c r="AE37" s="183"/>
      <c r="AF37" s="161"/>
      <c r="AG37" s="161"/>
      <c r="AH37" s="127"/>
      <c r="AI37" s="161"/>
      <c r="AJ37" s="161"/>
      <c r="AK37" s="161"/>
      <c r="AL37" s="318"/>
      <c r="AM37" s="240"/>
      <c r="AN37" s="240"/>
      <c r="AO37" s="167"/>
      <c r="AP37" s="321"/>
      <c r="AQ37" s="462" t="s">
        <v>213</v>
      </c>
      <c r="AR37" s="462" t="s">
        <v>213</v>
      </c>
      <c r="AS37" s="469"/>
      <c r="AT37" s="169"/>
      <c r="AU37" s="170"/>
      <c r="AV37" s="167"/>
      <c r="AW37" s="462"/>
      <c r="AX37" s="463"/>
      <c r="AY37" s="463"/>
      <c r="AZ37" s="463"/>
      <c r="BA37" s="463"/>
      <c r="BB37" s="463"/>
      <c r="BC37" s="326"/>
      <c r="BD37" s="326"/>
      <c r="BE37" s="326"/>
      <c r="BF37" s="326"/>
      <c r="BG37" s="167"/>
      <c r="BH37" s="240"/>
      <c r="BI37" s="240"/>
      <c r="BJ37" s="240"/>
      <c r="BK37" s="240"/>
      <c r="BL37" s="323"/>
      <c r="BM37" s="168"/>
      <c r="BN37" s="167"/>
      <c r="BO37" s="167"/>
      <c r="BP37" s="195"/>
      <c r="BQ37" s="438"/>
      <c r="BR37" s="439"/>
      <c r="BS37" s="436"/>
      <c r="BT37" s="436"/>
      <c r="BU37" s="440"/>
    </row>
    <row r="38" spans="1:73" s="42" customFormat="1" ht="24.95" customHeight="1" x14ac:dyDescent="0.25">
      <c r="A38" s="226" t="s">
        <v>52</v>
      </c>
      <c r="B38" s="227">
        <v>30</v>
      </c>
      <c r="C38" s="167">
        <v>18</v>
      </c>
      <c r="D38" s="167"/>
      <c r="E38" s="164"/>
      <c r="F38" s="164"/>
      <c r="G38" s="164"/>
      <c r="H38" s="164"/>
      <c r="I38" s="290"/>
      <c r="J38" s="290"/>
      <c r="K38" s="427"/>
      <c r="L38" s="290"/>
      <c r="M38" s="290"/>
      <c r="N38" s="427"/>
      <c r="O38" s="290"/>
      <c r="P38" s="290"/>
      <c r="Q38" s="427"/>
      <c r="R38" s="290"/>
      <c r="S38" s="290"/>
      <c r="T38" s="162"/>
      <c r="U38" s="162"/>
      <c r="V38" s="162"/>
      <c r="W38" s="162"/>
      <c r="X38" s="162"/>
      <c r="Y38" s="162"/>
      <c r="Z38" s="314"/>
      <c r="AA38" s="314"/>
      <c r="AB38" s="313"/>
      <c r="AC38" s="162"/>
      <c r="AD38" s="162"/>
      <c r="AE38" s="183"/>
      <c r="AF38" s="161"/>
      <c r="AG38" s="161"/>
      <c r="AH38" s="127"/>
      <c r="AI38" s="161"/>
      <c r="AJ38" s="161"/>
      <c r="AK38" s="161"/>
      <c r="AL38" s="318"/>
      <c r="AM38" s="240"/>
      <c r="AN38" s="240"/>
      <c r="AO38" s="167"/>
      <c r="AP38" s="321"/>
      <c r="AQ38" s="527" t="s">
        <v>213</v>
      </c>
      <c r="AR38" s="436" t="s">
        <v>213</v>
      </c>
      <c r="AS38" s="469"/>
      <c r="AT38" s="169"/>
      <c r="AU38" s="170"/>
      <c r="AV38" s="167"/>
      <c r="AW38" s="462"/>
      <c r="AX38" s="463"/>
      <c r="AY38" s="463"/>
      <c r="AZ38" s="463"/>
      <c r="BA38" s="463"/>
      <c r="BB38" s="463"/>
      <c r="BC38" s="326"/>
      <c r="BD38" s="326"/>
      <c r="BE38" s="326"/>
      <c r="BF38" s="326"/>
      <c r="BG38" s="167"/>
      <c r="BH38" s="240"/>
      <c r="BI38" s="240"/>
      <c r="BJ38" s="240"/>
      <c r="BK38" s="240"/>
      <c r="BL38" s="323"/>
      <c r="BM38" s="168"/>
      <c r="BN38" s="167"/>
      <c r="BO38" s="167"/>
      <c r="BP38" s="195"/>
      <c r="BQ38" s="438"/>
      <c r="BR38" s="435"/>
      <c r="BS38" s="436"/>
      <c r="BT38" s="436" t="s">
        <v>213</v>
      </c>
      <c r="BU38" s="437"/>
    </row>
    <row r="39" spans="1:73" s="42" customFormat="1" ht="24.95" customHeight="1" thickBot="1" x14ac:dyDescent="0.3">
      <c r="A39" s="226" t="s">
        <v>53</v>
      </c>
      <c r="B39" s="229">
        <v>31</v>
      </c>
      <c r="C39" s="172">
        <v>16</v>
      </c>
      <c r="D39" s="172"/>
      <c r="E39" s="164"/>
      <c r="F39" s="164"/>
      <c r="G39" s="164"/>
      <c r="H39" s="164"/>
      <c r="I39" s="466"/>
      <c r="J39" s="466"/>
      <c r="K39" s="427"/>
      <c r="L39" s="290"/>
      <c r="M39" s="290"/>
      <c r="N39" s="427"/>
      <c r="O39" s="290"/>
      <c r="P39" s="290"/>
      <c r="Q39" s="427"/>
      <c r="R39" s="290"/>
      <c r="S39" s="290"/>
      <c r="T39" s="162"/>
      <c r="U39" s="162"/>
      <c r="V39" s="162"/>
      <c r="W39" s="162"/>
      <c r="X39" s="162"/>
      <c r="Y39" s="162"/>
      <c r="Z39" s="314"/>
      <c r="AA39" s="314"/>
      <c r="AB39" s="313"/>
      <c r="AC39" s="162"/>
      <c r="AD39" s="162"/>
      <c r="AE39" s="183"/>
      <c r="AF39" s="161"/>
      <c r="AG39" s="161"/>
      <c r="AH39" s="127"/>
      <c r="AI39" s="161"/>
      <c r="AJ39" s="161"/>
      <c r="AK39" s="161"/>
      <c r="AL39" s="319"/>
      <c r="AM39" s="241"/>
      <c r="AN39" s="241"/>
      <c r="AO39" s="172"/>
      <c r="AP39" s="322"/>
      <c r="AQ39" s="464"/>
      <c r="AR39" s="465"/>
      <c r="AS39" s="537"/>
      <c r="AT39" s="174"/>
      <c r="AU39" s="175"/>
      <c r="AV39" s="172"/>
      <c r="AW39" s="468"/>
      <c r="AX39" s="468"/>
      <c r="AY39" s="468"/>
      <c r="AZ39" s="468"/>
      <c r="BA39" s="468"/>
      <c r="BB39" s="468"/>
      <c r="BC39" s="327"/>
      <c r="BD39" s="327"/>
      <c r="BE39" s="327"/>
      <c r="BF39" s="327"/>
      <c r="BG39" s="172"/>
      <c r="BH39" s="241"/>
      <c r="BI39" s="241"/>
      <c r="BJ39" s="241"/>
      <c r="BK39" s="241"/>
      <c r="BL39" s="324"/>
      <c r="BM39" s="173"/>
      <c r="BN39" s="172"/>
      <c r="BO39" s="172"/>
      <c r="BP39" s="302"/>
      <c r="BQ39" s="441"/>
      <c r="BR39" s="435"/>
      <c r="BS39" s="436"/>
      <c r="BT39" s="436" t="s">
        <v>213</v>
      </c>
      <c r="BU39" s="437" t="s">
        <v>213</v>
      </c>
    </row>
    <row r="40" spans="1:73" s="42" customFormat="1" ht="24.95" customHeight="1" thickBot="1" x14ac:dyDescent="0.3">
      <c r="A40" s="113" t="s">
        <v>11</v>
      </c>
      <c r="B40" s="251"/>
      <c r="C40" s="177">
        <f>IF(SUM(C9:C39)=0,"",SUM(C9:C39))</f>
        <v>512</v>
      </c>
      <c r="D40" s="177"/>
      <c r="E40" s="178"/>
      <c r="F40" s="178"/>
      <c r="G40" s="178"/>
      <c r="H40" s="178"/>
      <c r="I40" s="177"/>
      <c r="J40" s="177"/>
      <c r="K40" s="179"/>
      <c r="L40" s="177"/>
      <c r="M40" s="177"/>
      <c r="N40" s="179"/>
      <c r="O40" s="177"/>
      <c r="P40" s="177"/>
      <c r="Q40" s="180"/>
      <c r="R40" s="181"/>
      <c r="S40" s="181"/>
      <c r="T40" s="181"/>
      <c r="U40" s="181"/>
      <c r="V40" s="181"/>
      <c r="W40" s="181"/>
      <c r="X40" s="181"/>
      <c r="Y40" s="181"/>
      <c r="Z40" s="181"/>
      <c r="AA40" s="181"/>
      <c r="AB40" s="181"/>
      <c r="AC40" s="181"/>
      <c r="AD40" s="177"/>
      <c r="AE40" s="177"/>
      <c r="AF40" s="177"/>
      <c r="AG40" s="177"/>
      <c r="AH40" s="177"/>
      <c r="AI40" s="177"/>
      <c r="AJ40" s="177"/>
      <c r="AK40" s="177"/>
      <c r="AL40" s="177"/>
      <c r="AM40" s="177"/>
      <c r="AN40" s="177"/>
      <c r="AO40" s="177"/>
      <c r="AP40" s="177"/>
      <c r="AQ40" s="177"/>
      <c r="AR40" s="177"/>
      <c r="AS40" s="177"/>
      <c r="AT40" s="177"/>
      <c r="AU40" s="177"/>
      <c r="AV40" s="177"/>
      <c r="AW40" s="177">
        <f>SUM(AW9:AW39)</f>
        <v>40</v>
      </c>
      <c r="AX40" s="177">
        <f>SUM(AX9:AX39)</f>
        <v>0</v>
      </c>
      <c r="AY40" s="177">
        <f>SUM(AY9:AY39)</f>
        <v>0</v>
      </c>
      <c r="AZ40" s="182"/>
      <c r="BA40" s="182"/>
      <c r="BB40" s="177">
        <f>SUM(BB9:BB39)</f>
        <v>0</v>
      </c>
      <c r="BC40" s="182"/>
      <c r="BD40" s="182"/>
      <c r="BE40" s="182"/>
      <c r="BF40" s="442"/>
      <c r="BG40" s="443"/>
      <c r="BH40" s="443"/>
      <c r="BI40" s="443"/>
      <c r="BJ40" s="444"/>
      <c r="BK40" s="299"/>
      <c r="BL40" s="315"/>
      <c r="BM40" s="182"/>
      <c r="BN40" s="299"/>
      <c r="BO40" s="299"/>
      <c r="BP40" s="316"/>
      <c r="BQ40" s="177">
        <f>SUM(BQ9:BQ39)</f>
        <v>0</v>
      </c>
      <c r="BR40" s="177">
        <f>SUM(BR9:BR39)</f>
        <v>0</v>
      </c>
      <c r="BS40" s="177">
        <f>SUM(BS9:BS39)</f>
        <v>0</v>
      </c>
      <c r="BT40" s="177"/>
      <c r="BU40" s="177"/>
    </row>
    <row r="41" spans="1:73" s="42" customFormat="1" ht="24.95" customHeight="1" x14ac:dyDescent="0.25">
      <c r="A41" s="114" t="s">
        <v>225</v>
      </c>
      <c r="B41" s="252"/>
      <c r="C41" s="184">
        <f t="shared" ref="C41" si="0">IF(SUM(C9:C39)=0,"",AVERAGE(C9:C39))</f>
        <v>16.516129032258064</v>
      </c>
      <c r="D41" s="183" t="str">
        <f t="shared" ref="D41:AE41" si="1">IF(SUM(D9:D39)=0,"",AVERAGE(D9:D39))</f>
        <v/>
      </c>
      <c r="E41" s="184">
        <f t="shared" si="1"/>
        <v>7.3055555555555554</v>
      </c>
      <c r="F41" s="184">
        <f t="shared" si="1"/>
        <v>7.9911111111111115</v>
      </c>
      <c r="G41" s="183">
        <f t="shared" si="1"/>
        <v>1431.1111111111111</v>
      </c>
      <c r="H41" s="183">
        <f t="shared" si="1"/>
        <v>1261.3333333333333</v>
      </c>
      <c r="I41" s="183">
        <f t="shared" si="1"/>
        <v>189.33333333333334</v>
      </c>
      <c r="J41" s="183">
        <f t="shared" si="1"/>
        <v>14.689153439153436</v>
      </c>
      <c r="K41" s="185">
        <f t="shared" si="1"/>
        <v>89.696807315914896</v>
      </c>
      <c r="L41" s="183">
        <f t="shared" si="1"/>
        <v>297.03561253561259</v>
      </c>
      <c r="M41" s="183">
        <f t="shared" si="1"/>
        <v>22.722716049382715</v>
      </c>
      <c r="N41" s="185">
        <f t="shared" si="1"/>
        <v>90.531906638617386</v>
      </c>
      <c r="O41" s="183">
        <f t="shared" si="1"/>
        <v>641.29344729344734</v>
      </c>
      <c r="P41" s="183">
        <f t="shared" si="1"/>
        <v>65.271604938271594</v>
      </c>
      <c r="Q41" s="185">
        <f t="shared" si="1"/>
        <v>87.576541389003609</v>
      </c>
      <c r="R41" s="185" t="str">
        <f t="shared" si="1"/>
        <v/>
      </c>
      <c r="S41" s="185" t="str">
        <f t="shared" si="1"/>
        <v/>
      </c>
      <c r="T41" s="185" t="str">
        <f t="shared" si="1"/>
        <v/>
      </c>
      <c r="U41" s="185" t="str">
        <f t="shared" si="1"/>
        <v/>
      </c>
      <c r="V41" s="184" t="str">
        <f t="shared" si="1"/>
        <v/>
      </c>
      <c r="W41" s="184" t="str">
        <f t="shared" si="1"/>
        <v/>
      </c>
      <c r="X41" s="184" t="str">
        <f t="shared" si="1"/>
        <v/>
      </c>
      <c r="Y41" s="184" t="str">
        <f t="shared" si="1"/>
        <v/>
      </c>
      <c r="Z41" s="185" t="str">
        <f t="shared" si="1"/>
        <v/>
      </c>
      <c r="AA41" s="185" t="str">
        <f t="shared" si="1"/>
        <v/>
      </c>
      <c r="AB41" s="185" t="str">
        <f t="shared" si="1"/>
        <v/>
      </c>
      <c r="AC41" s="185">
        <f t="shared" si="1"/>
        <v>8.9</v>
      </c>
      <c r="AD41" s="185">
        <f t="shared" si="1"/>
        <v>5.6</v>
      </c>
      <c r="AE41" s="185">
        <f t="shared" si="1"/>
        <v>37.078651685393261</v>
      </c>
      <c r="AF41" s="183"/>
      <c r="AG41" s="183"/>
      <c r="AH41" s="183"/>
      <c r="AI41" s="183"/>
      <c r="AJ41" s="183"/>
      <c r="AK41" s="183"/>
      <c r="AL41" s="185" t="str">
        <f t="shared" ref="AL41:AY41" si="2">IF(SUM(AL9:AL39)=0,"",AVERAGE(AL9:AL39))</f>
        <v/>
      </c>
      <c r="AM41" s="185" t="str">
        <f t="shared" si="2"/>
        <v/>
      </c>
      <c r="AN41" s="185" t="str">
        <f t="shared" si="2"/>
        <v/>
      </c>
      <c r="AO41" s="185" t="str">
        <f t="shared" si="2"/>
        <v/>
      </c>
      <c r="AP41" s="185" t="str">
        <f t="shared" si="2"/>
        <v/>
      </c>
      <c r="AQ41" s="185">
        <f t="shared" si="2"/>
        <v>173.75000000000011</v>
      </c>
      <c r="AR41" s="185">
        <f t="shared" si="2"/>
        <v>206.00000000000006</v>
      </c>
      <c r="AS41" s="185" t="str">
        <f t="shared" si="2"/>
        <v/>
      </c>
      <c r="AT41" s="185" t="str">
        <f t="shared" si="2"/>
        <v/>
      </c>
      <c r="AU41" s="185" t="str">
        <f t="shared" si="2"/>
        <v/>
      </c>
      <c r="AV41" s="185" t="str">
        <f t="shared" si="2"/>
        <v/>
      </c>
      <c r="AW41" s="185">
        <f t="shared" si="2"/>
        <v>13.333333333333334</v>
      </c>
      <c r="AX41" s="185" t="str">
        <f t="shared" si="2"/>
        <v/>
      </c>
      <c r="AY41" s="185" t="str">
        <f t="shared" si="2"/>
        <v/>
      </c>
      <c r="AZ41" s="183"/>
      <c r="BA41" s="183"/>
      <c r="BB41" s="185" t="str">
        <f t="shared" ref="BB41" si="3">IF(SUM(BB9:BB39)=0,"",AVERAGE(BB9:BB39))</f>
        <v/>
      </c>
      <c r="BC41" s="183"/>
      <c r="BD41" s="183"/>
      <c r="BE41" s="183"/>
      <c r="BF41" s="445"/>
      <c r="BG41" s="445"/>
      <c r="BH41" s="445"/>
      <c r="BI41" s="445"/>
      <c r="BJ41" s="446"/>
      <c r="BK41" s="183"/>
      <c r="BL41" s="185"/>
      <c r="BM41" s="184"/>
      <c r="BN41" s="183"/>
      <c r="BO41" s="183"/>
      <c r="BP41" s="186"/>
      <c r="BQ41" s="185" t="str">
        <f t="shared" ref="BQ41:BU41" si="4">IF(SUM(BQ9:BQ39)=0,"",AVERAGE(BQ9:BQ39))</f>
        <v/>
      </c>
      <c r="BR41" s="185" t="str">
        <f t="shared" si="4"/>
        <v/>
      </c>
      <c r="BS41" s="185" t="str">
        <f t="shared" si="4"/>
        <v/>
      </c>
      <c r="BT41" s="185" t="str">
        <f t="shared" si="4"/>
        <v/>
      </c>
      <c r="BU41" s="185" t="str">
        <f t="shared" si="4"/>
        <v/>
      </c>
    </row>
    <row r="42" spans="1:73" s="42" customFormat="1" ht="24.95" customHeight="1" x14ac:dyDescent="0.25">
      <c r="A42" s="115" t="s">
        <v>14</v>
      </c>
      <c r="B42" s="253"/>
      <c r="C42" s="187">
        <f>MIN(C9:C39)</f>
        <v>11</v>
      </c>
      <c r="D42" s="187">
        <f t="shared" ref="D42:AE42" si="5">MIN(D9:D39)</f>
        <v>0</v>
      </c>
      <c r="E42" s="188">
        <f t="shared" si="5"/>
        <v>6.5</v>
      </c>
      <c r="F42" s="188">
        <f t="shared" si="5"/>
        <v>7.5</v>
      </c>
      <c r="G42" s="187">
        <f t="shared" si="5"/>
        <v>1219</v>
      </c>
      <c r="H42" s="187">
        <f t="shared" si="5"/>
        <v>1071</v>
      </c>
      <c r="I42" s="187">
        <f t="shared" si="5"/>
        <v>84</v>
      </c>
      <c r="J42" s="187">
        <f t="shared" si="5"/>
        <v>10.666666666666694</v>
      </c>
      <c r="K42" s="189">
        <f t="shared" si="5"/>
        <v>77.7777777777778</v>
      </c>
      <c r="L42" s="187">
        <f t="shared" si="5"/>
        <v>125.64102564102565</v>
      </c>
      <c r="M42" s="187">
        <f t="shared" si="5"/>
        <v>12.649572649572661</v>
      </c>
      <c r="N42" s="189">
        <f t="shared" si="5"/>
        <v>81.979274611398964</v>
      </c>
      <c r="O42" s="187">
        <f t="shared" si="5"/>
        <v>251.2820512820513</v>
      </c>
      <c r="P42" s="187">
        <f t="shared" si="5"/>
        <v>34.188034188034223</v>
      </c>
      <c r="Q42" s="189">
        <f t="shared" si="5"/>
        <v>80.158730158730151</v>
      </c>
      <c r="R42" s="189">
        <f t="shared" si="5"/>
        <v>0</v>
      </c>
      <c r="S42" s="189">
        <f t="shared" si="5"/>
        <v>0</v>
      </c>
      <c r="T42" s="189">
        <f t="shared" si="5"/>
        <v>0</v>
      </c>
      <c r="U42" s="189">
        <f t="shared" si="5"/>
        <v>0</v>
      </c>
      <c r="V42" s="188">
        <f t="shared" si="5"/>
        <v>0</v>
      </c>
      <c r="W42" s="188">
        <f t="shared" si="5"/>
        <v>0</v>
      </c>
      <c r="X42" s="188">
        <f t="shared" si="5"/>
        <v>0</v>
      </c>
      <c r="Y42" s="188">
        <f t="shared" si="5"/>
        <v>0</v>
      </c>
      <c r="Z42" s="189">
        <f t="shared" si="5"/>
        <v>0</v>
      </c>
      <c r="AA42" s="189">
        <f t="shared" si="5"/>
        <v>0</v>
      </c>
      <c r="AB42" s="189">
        <f t="shared" si="5"/>
        <v>0</v>
      </c>
      <c r="AC42" s="189">
        <f t="shared" si="5"/>
        <v>8.9</v>
      </c>
      <c r="AD42" s="189">
        <f>MAX(AD8:AD38)</f>
        <v>5.6</v>
      </c>
      <c r="AE42" s="189">
        <f t="shared" si="5"/>
        <v>37.078651685393261</v>
      </c>
      <c r="AF42" s="187"/>
      <c r="AG42" s="187"/>
      <c r="AH42" s="187"/>
      <c r="AI42" s="187"/>
      <c r="AJ42" s="187"/>
      <c r="AK42" s="187"/>
      <c r="AL42" s="189">
        <f t="shared" ref="AL42:AY42" si="6">MIN(AL9:AL39)</f>
        <v>0</v>
      </c>
      <c r="AM42" s="189">
        <f t="shared" si="6"/>
        <v>0</v>
      </c>
      <c r="AN42" s="189">
        <f t="shared" si="6"/>
        <v>0</v>
      </c>
      <c r="AO42" s="189">
        <f t="shared" si="6"/>
        <v>0</v>
      </c>
      <c r="AP42" s="189">
        <f t="shared" si="6"/>
        <v>0</v>
      </c>
      <c r="AQ42" s="189">
        <f t="shared" si="6"/>
        <v>85.999999999999957</v>
      </c>
      <c r="AR42" s="189">
        <f t="shared" si="6"/>
        <v>133.99999999999994</v>
      </c>
      <c r="AS42" s="189">
        <f t="shared" si="6"/>
        <v>0</v>
      </c>
      <c r="AT42" s="189">
        <f t="shared" si="6"/>
        <v>0</v>
      </c>
      <c r="AU42" s="189">
        <f t="shared" si="6"/>
        <v>0</v>
      </c>
      <c r="AV42" s="189">
        <f t="shared" si="6"/>
        <v>0</v>
      </c>
      <c r="AW42" s="189">
        <f t="shared" si="6"/>
        <v>10</v>
      </c>
      <c r="AX42" s="189">
        <f t="shared" si="6"/>
        <v>0</v>
      </c>
      <c r="AY42" s="189">
        <f t="shared" si="6"/>
        <v>0</v>
      </c>
      <c r="AZ42" s="187"/>
      <c r="BA42" s="187"/>
      <c r="BB42" s="189">
        <f t="shared" ref="BB42" si="7">MIN(BB9:BB39)</f>
        <v>0</v>
      </c>
      <c r="BC42" s="187"/>
      <c r="BD42" s="187"/>
      <c r="BE42" s="187"/>
      <c r="BF42" s="447"/>
      <c r="BG42" s="447"/>
      <c r="BH42" s="447"/>
      <c r="BI42" s="447"/>
      <c r="BJ42" s="448"/>
      <c r="BK42" s="187"/>
      <c r="BL42" s="189"/>
      <c r="BM42" s="188"/>
      <c r="BN42" s="187"/>
      <c r="BO42" s="187"/>
      <c r="BP42" s="190"/>
      <c r="BQ42" s="189">
        <f t="shared" ref="BQ42:BU42" si="8">MIN(BQ9:BQ39)</f>
        <v>0</v>
      </c>
      <c r="BR42" s="189">
        <f t="shared" si="8"/>
        <v>0</v>
      </c>
      <c r="BS42" s="189">
        <f t="shared" si="8"/>
        <v>0</v>
      </c>
      <c r="BT42" s="189">
        <f t="shared" si="8"/>
        <v>0</v>
      </c>
      <c r="BU42" s="189">
        <f t="shared" si="8"/>
        <v>0</v>
      </c>
    </row>
    <row r="43" spans="1:73" s="42" customFormat="1" ht="24.95" customHeight="1" thickBot="1" x14ac:dyDescent="0.3">
      <c r="A43" s="116" t="s">
        <v>13</v>
      </c>
      <c r="B43" s="254"/>
      <c r="C43" s="191">
        <f>MAX(C9:C39)</f>
        <v>22</v>
      </c>
      <c r="D43" s="191">
        <f t="shared" ref="D43:AE43" si="9">MAX(D9:D39)</f>
        <v>0</v>
      </c>
      <c r="E43" s="192">
        <f t="shared" si="9"/>
        <v>7.89</v>
      </c>
      <c r="F43" s="192">
        <f t="shared" si="9"/>
        <v>8.7100000000000009</v>
      </c>
      <c r="G43" s="191">
        <f t="shared" si="9"/>
        <v>1730</v>
      </c>
      <c r="H43" s="191">
        <f t="shared" si="9"/>
        <v>1400</v>
      </c>
      <c r="I43" s="191">
        <f t="shared" si="9"/>
        <v>451.99999999999989</v>
      </c>
      <c r="J43" s="191">
        <f t="shared" si="9"/>
        <v>20.000000000000018</v>
      </c>
      <c r="K43" s="193">
        <f t="shared" si="9"/>
        <v>96.460176991150448</v>
      </c>
      <c r="L43" s="191">
        <f t="shared" si="9"/>
        <v>883.5</v>
      </c>
      <c r="M43" s="191">
        <f t="shared" si="9"/>
        <v>34.78</v>
      </c>
      <c r="N43" s="193">
        <f t="shared" si="9"/>
        <v>96.356536502546689</v>
      </c>
      <c r="O43" s="191">
        <f t="shared" si="9"/>
        <v>1767</v>
      </c>
      <c r="P43" s="191">
        <f t="shared" si="9"/>
        <v>94</v>
      </c>
      <c r="Q43" s="193">
        <f t="shared" si="9"/>
        <v>95.076400679117143</v>
      </c>
      <c r="R43" s="193">
        <f t="shared" si="9"/>
        <v>0</v>
      </c>
      <c r="S43" s="193">
        <f t="shared" si="9"/>
        <v>0</v>
      </c>
      <c r="T43" s="193">
        <f t="shared" si="9"/>
        <v>0</v>
      </c>
      <c r="U43" s="193">
        <f t="shared" si="9"/>
        <v>0</v>
      </c>
      <c r="V43" s="192">
        <f t="shared" si="9"/>
        <v>0</v>
      </c>
      <c r="W43" s="192">
        <f t="shared" si="9"/>
        <v>0</v>
      </c>
      <c r="X43" s="192">
        <f t="shared" si="9"/>
        <v>0</v>
      </c>
      <c r="Y43" s="192">
        <f t="shared" si="9"/>
        <v>0</v>
      </c>
      <c r="Z43" s="193">
        <f t="shared" si="9"/>
        <v>0</v>
      </c>
      <c r="AA43" s="193">
        <f t="shared" si="9"/>
        <v>0</v>
      </c>
      <c r="AB43" s="193">
        <f t="shared" si="9"/>
        <v>0</v>
      </c>
      <c r="AC43" s="193">
        <f t="shared" si="9"/>
        <v>8.9</v>
      </c>
      <c r="AD43" s="193">
        <f>MAX(AD9:AD39)</f>
        <v>5.6</v>
      </c>
      <c r="AE43" s="193">
        <f t="shared" si="9"/>
        <v>37.078651685393261</v>
      </c>
      <c r="AF43" s="191"/>
      <c r="AG43" s="191"/>
      <c r="AH43" s="191"/>
      <c r="AI43" s="191"/>
      <c r="AJ43" s="191"/>
      <c r="AK43" s="191"/>
      <c r="AL43" s="193">
        <f t="shared" ref="AL43:AY43" si="10">MAX(AL9:AL39)</f>
        <v>0</v>
      </c>
      <c r="AM43" s="193">
        <f t="shared" si="10"/>
        <v>0</v>
      </c>
      <c r="AN43" s="193">
        <f t="shared" si="10"/>
        <v>0</v>
      </c>
      <c r="AO43" s="193">
        <f t="shared" si="10"/>
        <v>0</v>
      </c>
      <c r="AP43" s="193">
        <f t="shared" si="10"/>
        <v>0</v>
      </c>
      <c r="AQ43" s="193">
        <f t="shared" si="10"/>
        <v>238.00000000000014</v>
      </c>
      <c r="AR43" s="193">
        <f t="shared" si="10"/>
        <v>282</v>
      </c>
      <c r="AS43" s="193">
        <f t="shared" si="10"/>
        <v>0</v>
      </c>
      <c r="AT43" s="193">
        <f t="shared" si="10"/>
        <v>0</v>
      </c>
      <c r="AU43" s="193">
        <f t="shared" si="10"/>
        <v>0</v>
      </c>
      <c r="AV43" s="193">
        <f t="shared" si="10"/>
        <v>0</v>
      </c>
      <c r="AW43" s="193">
        <f t="shared" si="10"/>
        <v>15</v>
      </c>
      <c r="AX43" s="193">
        <f t="shared" si="10"/>
        <v>0</v>
      </c>
      <c r="AY43" s="193">
        <f t="shared" si="10"/>
        <v>0</v>
      </c>
      <c r="AZ43" s="191"/>
      <c r="BA43" s="191"/>
      <c r="BB43" s="193">
        <f t="shared" ref="BB43" si="11">MAX(BB9:BB39)</f>
        <v>0</v>
      </c>
      <c r="BC43" s="191"/>
      <c r="BD43" s="191"/>
      <c r="BE43" s="191"/>
      <c r="BF43" s="449"/>
      <c r="BG43" s="449"/>
      <c r="BH43" s="449"/>
      <c r="BI43" s="449"/>
      <c r="BJ43" s="450"/>
      <c r="BK43" s="191"/>
      <c r="BL43" s="193"/>
      <c r="BM43" s="192"/>
      <c r="BN43" s="191"/>
      <c r="BO43" s="191"/>
      <c r="BP43" s="328"/>
      <c r="BQ43" s="193">
        <f t="shared" ref="BQ43:BU43" si="12">MAX(BQ9:BQ39)</f>
        <v>0</v>
      </c>
      <c r="BR43" s="193">
        <f t="shared" si="12"/>
        <v>0</v>
      </c>
      <c r="BS43" s="193">
        <f t="shared" si="12"/>
        <v>0</v>
      </c>
      <c r="BT43" s="193">
        <f t="shared" si="12"/>
        <v>0</v>
      </c>
      <c r="BU43" s="193">
        <f t="shared" si="12"/>
        <v>0</v>
      </c>
    </row>
    <row r="44" spans="1:73" s="42" customFormat="1" ht="24.95" customHeight="1" x14ac:dyDescent="0.25">
      <c r="A44" s="117" t="s">
        <v>54</v>
      </c>
      <c r="B44" s="255"/>
      <c r="C44" s="194">
        <f>AVERAGE(C11:C15,C18:C22,C25:C29,C32:C36,C39)</f>
        <v>15.523809523809524</v>
      </c>
      <c r="D44" s="45"/>
      <c r="E44" s="45"/>
      <c r="F44" s="45"/>
      <c r="G44" s="45"/>
      <c r="H44" s="45"/>
      <c r="I44" s="45"/>
      <c r="J44" s="45"/>
      <c r="K44" s="45"/>
      <c r="L44" s="45"/>
      <c r="M44" s="45"/>
      <c r="N44" s="45"/>
      <c r="O44" s="45"/>
      <c r="P44" s="45"/>
      <c r="Q44" s="45"/>
      <c r="R44" s="45"/>
      <c r="S44" s="45"/>
      <c r="T44" s="45"/>
      <c r="U44" s="45"/>
      <c r="V44" s="45"/>
      <c r="W44" s="45"/>
      <c r="X44" s="45"/>
      <c r="Y44" s="45"/>
      <c r="Z44" s="45"/>
      <c r="AA44" s="45"/>
      <c r="AB44" s="45"/>
      <c r="AC44" s="45"/>
      <c r="AD44" s="45"/>
      <c r="AE44" s="45"/>
      <c r="AF44" s="45"/>
      <c r="AG44" s="45"/>
      <c r="AH44" s="45"/>
      <c r="AI44" s="45"/>
      <c r="AJ44" s="45"/>
      <c r="AK44" s="45"/>
      <c r="AL44" s="242"/>
      <c r="AM44" s="242"/>
      <c r="AN44" s="242"/>
      <c r="AO44" s="45"/>
      <c r="AP44" s="45"/>
      <c r="AQ44" s="45"/>
      <c r="AR44" s="46"/>
      <c r="AS44" s="242"/>
      <c r="AT44" s="45"/>
      <c r="AU44" s="45"/>
      <c r="AV44" s="45"/>
      <c r="BG44" s="45"/>
      <c r="BH44" s="242"/>
      <c r="BI44" s="242"/>
      <c r="BJ44" s="242"/>
      <c r="BK44" s="242"/>
      <c r="BL44" s="45"/>
      <c r="BM44" s="45"/>
      <c r="BN44" s="45"/>
      <c r="BO44" s="45"/>
      <c r="BP44" s="45"/>
    </row>
    <row r="45" spans="1:73" s="42" customFormat="1" ht="24.95" customHeight="1" x14ac:dyDescent="0.25">
      <c r="A45" s="115" t="s">
        <v>55</v>
      </c>
      <c r="B45" s="256"/>
      <c r="C45" s="195">
        <f>AVERAGE(C9,C16,C23,C30,C37)</f>
        <v>17.600000000000001</v>
      </c>
      <c r="D45" s="47"/>
      <c r="E45" s="47"/>
      <c r="F45" s="47"/>
      <c r="G45" s="47"/>
      <c r="H45" s="47"/>
      <c r="I45" s="47"/>
      <c r="J45" s="47"/>
      <c r="K45" s="47"/>
      <c r="L45" s="47"/>
      <c r="M45" s="47"/>
      <c r="N45" s="47"/>
      <c r="O45" s="47"/>
      <c r="P45" s="47"/>
      <c r="Q45" s="47"/>
      <c r="R45" s="47"/>
      <c r="S45" s="47"/>
      <c r="T45" s="47"/>
      <c r="U45" s="47"/>
      <c r="V45" s="47"/>
      <c r="W45" s="47"/>
      <c r="X45" s="47"/>
      <c r="Y45" s="47"/>
      <c r="Z45" s="47"/>
      <c r="AA45" s="47"/>
      <c r="AB45" s="47"/>
      <c r="AC45" s="47"/>
      <c r="AD45" s="47"/>
      <c r="AE45" s="47"/>
      <c r="AF45" s="47"/>
      <c r="AG45" s="47"/>
      <c r="AH45" s="47"/>
      <c r="AI45" s="47"/>
      <c r="AJ45" s="47"/>
      <c r="AK45" s="47"/>
      <c r="AL45" s="243"/>
      <c r="AM45" s="243"/>
      <c r="AN45" s="243"/>
      <c r="AO45" s="47"/>
      <c r="AP45" s="47"/>
      <c r="AQ45" s="47"/>
      <c r="AR45" s="47"/>
      <c r="AS45" s="243"/>
      <c r="AT45" s="47"/>
      <c r="AU45" s="47"/>
      <c r="AV45" s="47"/>
      <c r="BG45" s="47"/>
      <c r="BH45" s="243"/>
      <c r="BI45" s="243"/>
      <c r="BJ45" s="243"/>
      <c r="BK45" s="243"/>
      <c r="BL45" s="47"/>
      <c r="BM45" s="47"/>
      <c r="BN45" s="47"/>
      <c r="BO45" s="47"/>
      <c r="BP45" s="47"/>
    </row>
    <row r="46" spans="1:73" s="42" customFormat="1" ht="24.95" customHeight="1" x14ac:dyDescent="0.25">
      <c r="A46" s="115" t="s">
        <v>56</v>
      </c>
      <c r="B46" s="257"/>
      <c r="C46" s="195">
        <f>AVERAGE(C10,C17,C24,C31,C38)</f>
        <v>19.600000000000001</v>
      </c>
      <c r="D46" s="47"/>
      <c r="E46" s="47"/>
      <c r="F46" s="47"/>
      <c r="G46" s="47"/>
      <c r="H46" s="47"/>
      <c r="I46" s="47"/>
      <c r="J46" s="47"/>
      <c r="K46" s="47"/>
      <c r="L46" s="47"/>
      <c r="M46" s="47"/>
      <c r="N46" s="47"/>
      <c r="O46" s="47"/>
      <c r="P46" s="47"/>
      <c r="Q46" s="47"/>
      <c r="R46" s="47"/>
      <c r="S46" s="47"/>
      <c r="T46" s="47"/>
      <c r="U46" s="47"/>
      <c r="V46" s="47"/>
      <c r="W46" s="47"/>
      <c r="X46" s="47"/>
      <c r="Y46" s="47"/>
      <c r="Z46" s="47"/>
      <c r="AA46" s="47"/>
      <c r="AB46" s="47"/>
      <c r="AC46" s="47"/>
      <c r="AD46" s="47"/>
      <c r="AE46" s="47"/>
      <c r="AF46" s="47"/>
      <c r="AG46" s="47"/>
      <c r="AH46" s="47"/>
      <c r="AI46" s="47"/>
      <c r="AJ46" s="47"/>
      <c r="AK46" s="47"/>
      <c r="AL46" s="243"/>
      <c r="AM46" s="243"/>
      <c r="AN46" s="243"/>
      <c r="AO46" s="47"/>
      <c r="AP46" s="47"/>
      <c r="AQ46" s="47"/>
      <c r="AR46" s="47"/>
      <c r="AS46" s="243"/>
      <c r="AT46" s="47"/>
      <c r="AU46" s="47"/>
      <c r="AV46" s="47"/>
      <c r="BG46" s="47"/>
      <c r="BH46" s="243"/>
      <c r="BI46" s="243"/>
      <c r="BJ46" s="243"/>
      <c r="BK46" s="243"/>
      <c r="BL46" s="47"/>
      <c r="BM46" s="47"/>
      <c r="BN46" s="47"/>
      <c r="BO46" s="47"/>
      <c r="BP46" s="47"/>
    </row>
    <row r="47" spans="1:73" s="42" customFormat="1" ht="24.95" customHeight="1" x14ac:dyDescent="0.25">
      <c r="A47" s="118" t="s">
        <v>57</v>
      </c>
      <c r="B47" s="256"/>
      <c r="C47" s="195">
        <f>AVERAGE(C9:C10,C16:C17,C23:C24,C30:C31,C37:C38)</f>
        <v>18.600000000000001</v>
      </c>
      <c r="D47" s="47"/>
      <c r="E47" s="47"/>
      <c r="F47" s="47"/>
      <c r="G47" s="47"/>
      <c r="H47" s="47"/>
      <c r="I47" s="47"/>
      <c r="J47" s="47"/>
      <c r="K47" s="47"/>
      <c r="L47" s="47"/>
      <c r="M47" s="47"/>
      <c r="N47" s="47"/>
      <c r="O47" s="47"/>
      <c r="P47" s="47"/>
      <c r="Q47" s="47"/>
      <c r="R47" s="47"/>
      <c r="S47" s="47"/>
      <c r="T47" s="47"/>
      <c r="U47" s="47"/>
      <c r="V47" s="47"/>
      <c r="W47" s="47"/>
      <c r="X47" s="47"/>
      <c r="Y47" s="47"/>
      <c r="Z47" s="47"/>
      <c r="AA47" s="47"/>
      <c r="AB47" s="47"/>
      <c r="AC47" s="47"/>
      <c r="AD47" s="47"/>
      <c r="AE47" s="47"/>
      <c r="AF47" s="47"/>
      <c r="AG47" s="47"/>
      <c r="AH47" s="47"/>
      <c r="AI47" s="47"/>
      <c r="AJ47" s="47"/>
      <c r="AK47" s="47"/>
      <c r="AL47" s="243"/>
      <c r="AM47" s="243"/>
      <c r="AN47" s="243"/>
      <c r="AO47" s="47"/>
      <c r="AP47" s="47"/>
      <c r="AQ47" s="47"/>
      <c r="AR47" s="47"/>
      <c r="AS47" s="243"/>
      <c r="AT47" s="47"/>
      <c r="AU47" s="47"/>
      <c r="AV47" s="47"/>
      <c r="BG47" s="47"/>
      <c r="BH47" s="243"/>
      <c r="BI47" s="243"/>
      <c r="BJ47" s="243"/>
      <c r="BK47" s="243"/>
      <c r="BL47" s="47"/>
      <c r="BM47" s="47"/>
      <c r="BN47" s="47"/>
      <c r="BO47" s="47"/>
      <c r="BP47" s="47"/>
    </row>
    <row r="48" spans="1:73" s="42" customFormat="1" ht="24.95" customHeight="1" thickBot="1" x14ac:dyDescent="0.3">
      <c r="A48" s="588" t="s">
        <v>11</v>
      </c>
      <c r="B48" s="589"/>
      <c r="C48" s="196">
        <f>AVERAGE(C44:C47)</f>
        <v>17.830952380952382</v>
      </c>
      <c r="D48" s="47"/>
      <c r="E48" s="47"/>
      <c r="F48" s="47"/>
      <c r="G48" s="47"/>
      <c r="H48" s="47"/>
      <c r="I48" s="47"/>
      <c r="J48" s="47"/>
      <c r="K48" s="47"/>
      <c r="L48" s="47"/>
      <c r="M48" s="47"/>
      <c r="N48" s="47"/>
      <c r="O48" s="47"/>
      <c r="P48" s="47"/>
      <c r="Q48" s="47"/>
      <c r="R48" s="47"/>
      <c r="S48" s="47"/>
      <c r="T48" s="47"/>
      <c r="U48" s="47"/>
      <c r="V48" s="47"/>
      <c r="W48" s="47"/>
      <c r="X48" s="47"/>
      <c r="Y48" s="47"/>
      <c r="Z48" s="47"/>
      <c r="AA48" s="47"/>
      <c r="AB48" s="47"/>
      <c r="AC48" s="47"/>
      <c r="AD48" s="47"/>
      <c r="AE48" s="47"/>
      <c r="AF48" s="47"/>
      <c r="AG48" s="47"/>
      <c r="AH48" s="47"/>
      <c r="AI48" s="47"/>
      <c r="AJ48" s="47"/>
      <c r="AK48" s="47"/>
      <c r="AL48" s="243"/>
      <c r="AM48" s="243"/>
      <c r="AN48" s="243"/>
      <c r="AO48" s="47"/>
      <c r="AP48" s="47"/>
      <c r="AQ48" s="47"/>
      <c r="AR48" s="47"/>
      <c r="AS48" s="243"/>
      <c r="AT48" s="47"/>
      <c r="AU48" s="47"/>
      <c r="AV48" s="48"/>
      <c r="BG48" s="48"/>
      <c r="BH48" s="244"/>
      <c r="BI48" s="244"/>
      <c r="BJ48" s="244"/>
      <c r="BK48" s="244"/>
      <c r="BL48" s="48"/>
      <c r="BM48" s="48"/>
      <c r="BN48" s="48"/>
      <c r="BO48" s="48"/>
      <c r="BP48" s="48"/>
    </row>
    <row r="49" spans="1:29" x14ac:dyDescent="0.3">
      <c r="A49" s="108"/>
      <c r="B49" s="109"/>
      <c r="C49" s="34"/>
      <c r="D49" s="34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</row>
    <row r="50" spans="1:29" x14ac:dyDescent="0.3">
      <c r="A50" s="110"/>
      <c r="B50" s="111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</row>
    <row r="51" spans="1:29" ht="12.4" customHeight="1" x14ac:dyDescent="0.3">
      <c r="A51" s="110"/>
      <c r="B51" s="111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</row>
    <row r="52" spans="1:29" x14ac:dyDescent="0.3">
      <c r="A52" s="109"/>
      <c r="B52" s="109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</row>
  </sheetData>
  <sheetProtection insertColumns="0" insertRows="0"/>
  <mergeCells count="100">
    <mergeCell ref="A48:B48"/>
    <mergeCell ref="E4:F4"/>
    <mergeCell ref="E5:F5"/>
    <mergeCell ref="BG7:BG8"/>
    <mergeCell ref="BL7:BL8"/>
    <mergeCell ref="AU7:AU8"/>
    <mergeCell ref="AV7:AV8"/>
    <mergeCell ref="AW7:AW8"/>
    <mergeCell ref="AX7:AX8"/>
    <mergeCell ref="AY7:AY8"/>
    <mergeCell ref="AZ7:AZ8"/>
    <mergeCell ref="AL7:AL8"/>
    <mergeCell ref="AP7:AP8"/>
    <mergeCell ref="AQ7:AQ8"/>
    <mergeCell ref="AR7:AR8"/>
    <mergeCell ref="AS7:AS8"/>
    <mergeCell ref="BM7:BM8"/>
    <mergeCell ref="BN7:BN8"/>
    <mergeCell ref="BO7:BO8"/>
    <mergeCell ref="BP7:BP8"/>
    <mergeCell ref="BA7:BA8"/>
    <mergeCell ref="BB7:BB8"/>
    <mergeCell ref="BC7:BC8"/>
    <mergeCell ref="BD7:BD8"/>
    <mergeCell ref="BE7:BE8"/>
    <mergeCell ref="BF7:BF8"/>
    <mergeCell ref="AB7:AB8"/>
    <mergeCell ref="AT7:AT8"/>
    <mergeCell ref="AD7:AD8"/>
    <mergeCell ref="AE7:AE8"/>
    <mergeCell ref="AH7:AH8"/>
    <mergeCell ref="AI7:AI8"/>
    <mergeCell ref="AJ7:AJ8"/>
    <mergeCell ref="AK7:AK8"/>
    <mergeCell ref="L7:L8"/>
    <mergeCell ref="M7:M8"/>
    <mergeCell ref="N7:N8"/>
    <mergeCell ref="O7:O8"/>
    <mergeCell ref="P7:P8"/>
    <mergeCell ref="Q7:Q8"/>
    <mergeCell ref="AT5:AT6"/>
    <mergeCell ref="AU5:AU6"/>
    <mergeCell ref="AV5:AV6"/>
    <mergeCell ref="BC5:BF5"/>
    <mergeCell ref="AC7:AC8"/>
    <mergeCell ref="R7:R8"/>
    <mergeCell ref="S7:S8"/>
    <mergeCell ref="T7:T8"/>
    <mergeCell ref="U7:U8"/>
    <mergeCell ref="V7:V8"/>
    <mergeCell ref="W7:W8"/>
    <mergeCell ref="X7:X8"/>
    <mergeCell ref="Y7:Y8"/>
    <mergeCell ref="Z7:Z8"/>
    <mergeCell ref="AA7:AA8"/>
    <mergeCell ref="A7:A8"/>
    <mergeCell ref="E7:E8"/>
    <mergeCell ref="F7:F8"/>
    <mergeCell ref="I7:I8"/>
    <mergeCell ref="J7:J8"/>
    <mergeCell ref="K7:K8"/>
    <mergeCell ref="BC4:BF4"/>
    <mergeCell ref="BG4:BP4"/>
    <mergeCell ref="G5:H5"/>
    <mergeCell ref="I5:J5"/>
    <mergeCell ref="L5:M5"/>
    <mergeCell ref="O5:P5"/>
    <mergeCell ref="R5:S5"/>
    <mergeCell ref="T5:U5"/>
    <mergeCell ref="V5:W5"/>
    <mergeCell ref="X5:Y5"/>
    <mergeCell ref="X4:Y4"/>
    <mergeCell ref="Z4:AB4"/>
    <mergeCell ref="AC4:AE4"/>
    <mergeCell ref="AJ4:AJ5"/>
    <mergeCell ref="AK4:AK5"/>
    <mergeCell ref="AQ4:AR4"/>
    <mergeCell ref="Z5:AA5"/>
    <mergeCell ref="AC5:AD5"/>
    <mergeCell ref="AZ3:BP3"/>
    <mergeCell ref="A4:B4"/>
    <mergeCell ref="G4:H4"/>
    <mergeCell ref="I4:K4"/>
    <mergeCell ref="L4:N4"/>
    <mergeCell ref="O4:Q4"/>
    <mergeCell ref="R4:S4"/>
    <mergeCell ref="T4:U4"/>
    <mergeCell ref="V4:W4"/>
    <mergeCell ref="E3:AS3"/>
    <mergeCell ref="A1:B1"/>
    <mergeCell ref="C1:Q1"/>
    <mergeCell ref="S1:AL1"/>
    <mergeCell ref="A2:C2"/>
    <mergeCell ref="E2:I2"/>
    <mergeCell ref="BR4:BU4"/>
    <mergeCell ref="BQ7:BQ8"/>
    <mergeCell ref="BR7:BR8"/>
    <mergeCell ref="BS7:BS8"/>
    <mergeCell ref="BT7:BT8"/>
    <mergeCell ref="BU7:BU8"/>
  </mergeCells>
  <conditionalFormatting sqref="E9:AK39">
    <cfRule type="expression" dxfId="15" priority="1">
      <formula>IF(AND($AI9="H",$AH9="B"),1,0)</formula>
    </cfRule>
    <cfRule type="expression" dxfId="14" priority="2">
      <formula>IF($AI9="H",1,0)</formula>
    </cfRule>
  </conditionalFormatting>
  <dataValidations count="2">
    <dataValidation type="list" allowBlank="1" showInputMessage="1" showErrorMessage="1" sqref="AH9:AH39" xr:uid="{C8022B44-0F1D-4BD0-BB81-CF65E271B348}">
      <formula1>"P,I,B"</formula1>
    </dataValidation>
    <dataValidation type="list" allowBlank="1" showInputMessage="1" showErrorMessage="1" sqref="AI9:AI39" xr:uid="{5187F34D-DE3B-4597-84B0-418F0363A221}">
      <formula1>"H,NH"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222B14-33C3-4E94-8491-93328050BF33}">
  <sheetPr>
    <pageSetUpPr fitToPage="1"/>
  </sheetPr>
  <dimension ref="A1:JD52"/>
  <sheetViews>
    <sheetView topLeftCell="AR16" zoomScale="55" zoomScaleNormal="55" workbookViewId="0">
      <selection activeCell="BR40" sqref="BR40"/>
    </sheetView>
  </sheetViews>
  <sheetFormatPr baseColWidth="10" defaultColWidth="11.42578125" defaultRowHeight="16.5" x14ac:dyDescent="0.3"/>
  <cols>
    <col min="1" max="1" width="13.7109375" style="112" customWidth="1"/>
    <col min="2" max="2" width="10.28515625" style="112" customWidth="1"/>
    <col min="3" max="4" width="14.42578125" style="4" customWidth="1"/>
    <col min="5" max="6" width="8.7109375" style="3" customWidth="1"/>
    <col min="7" max="8" width="12.28515625" style="3" customWidth="1"/>
    <col min="9" max="30" width="8.7109375" style="3" customWidth="1"/>
    <col min="31" max="31" width="10" style="3" customWidth="1"/>
    <col min="32" max="32" width="13.140625" style="3" customWidth="1"/>
    <col min="33" max="33" width="16.140625" style="3" customWidth="1"/>
    <col min="34" max="34" width="16.7109375" style="3" customWidth="1"/>
    <col min="35" max="35" width="27.85546875" style="3" customWidth="1"/>
    <col min="36" max="36" width="16.42578125" style="3" customWidth="1"/>
    <col min="37" max="37" width="16.28515625" style="3" customWidth="1"/>
    <col min="38" max="40" width="13.28515625" style="237" customWidth="1"/>
    <col min="41" max="41" width="13.28515625" style="3" customWidth="1"/>
    <col min="42" max="43" width="12.28515625" style="3" customWidth="1"/>
    <col min="44" max="44" width="13" style="3" customWidth="1"/>
    <col min="45" max="45" width="11.7109375" style="237" customWidth="1"/>
    <col min="46" max="46" width="10.42578125" style="3" customWidth="1"/>
    <col min="47" max="47" width="10.28515625" style="3" customWidth="1"/>
    <col min="48" max="48" width="11.140625" style="3" customWidth="1"/>
    <col min="49" max="54" width="18.7109375" style="3" customWidth="1"/>
    <col min="55" max="55" width="12.7109375" style="3" customWidth="1"/>
    <col min="56" max="56" width="13.7109375" style="3" customWidth="1"/>
    <col min="57" max="57" width="13.42578125" style="3" customWidth="1"/>
    <col min="58" max="58" width="12.28515625" style="3" customWidth="1"/>
    <col min="59" max="59" width="18.28515625" style="3" customWidth="1"/>
    <col min="60" max="62" width="18.28515625" style="237" customWidth="1"/>
    <col min="63" max="63" width="16.85546875" style="237" customWidth="1"/>
    <col min="64" max="64" width="11.140625" style="3" customWidth="1"/>
    <col min="65" max="65" width="17.7109375" style="3" customWidth="1"/>
    <col min="66" max="66" width="16.5703125" style="3" customWidth="1"/>
    <col min="67" max="67" width="14.85546875" style="3" customWidth="1"/>
    <col min="68" max="68" width="16.5703125" style="3" customWidth="1"/>
    <col min="69" max="16384" width="11.42578125" style="3"/>
  </cols>
  <sheetData>
    <row r="1" spans="1:264" s="44" customFormat="1" ht="21" customHeight="1" x14ac:dyDescent="0.25">
      <c r="A1" s="594" t="s">
        <v>60</v>
      </c>
      <c r="B1" s="594"/>
      <c r="C1" s="595" t="str">
        <f>juliol!C1</f>
        <v>TORROJA DEL PIORAT</v>
      </c>
      <c r="D1" s="595"/>
      <c r="E1" s="595"/>
      <c r="F1" s="595"/>
      <c r="G1" s="595"/>
      <c r="H1" s="595"/>
      <c r="I1" s="595"/>
      <c r="J1" s="595"/>
      <c r="K1" s="595"/>
      <c r="L1" s="595"/>
      <c r="M1" s="595"/>
      <c r="N1" s="595"/>
      <c r="O1" s="595"/>
      <c r="P1" s="595"/>
      <c r="Q1" s="595"/>
      <c r="R1" s="248"/>
      <c r="S1" s="596" t="s">
        <v>73</v>
      </c>
      <c r="T1" s="596"/>
      <c r="U1" s="596"/>
      <c r="V1" s="596"/>
      <c r="W1" s="596"/>
      <c r="X1" s="596"/>
      <c r="Y1" s="596"/>
      <c r="Z1" s="596"/>
      <c r="AA1" s="596"/>
      <c r="AB1" s="596"/>
      <c r="AC1" s="596"/>
      <c r="AD1" s="596"/>
      <c r="AE1" s="596"/>
      <c r="AF1" s="596"/>
      <c r="AG1" s="596"/>
      <c r="AH1" s="596"/>
      <c r="AI1" s="596"/>
      <c r="AJ1" s="596"/>
      <c r="AK1" s="596"/>
      <c r="AL1" s="596"/>
      <c r="AM1" s="54"/>
      <c r="AN1" s="54"/>
      <c r="AO1" s="54"/>
      <c r="AP1" s="248"/>
      <c r="AQ1" s="53"/>
      <c r="AS1" s="235"/>
      <c r="BG1" s="54"/>
      <c r="BH1" s="238"/>
      <c r="BI1" s="238"/>
      <c r="BJ1" s="238"/>
      <c r="BK1" s="238"/>
      <c r="BL1" s="54"/>
      <c r="BM1" s="54"/>
      <c r="BN1" s="54"/>
      <c r="BO1" s="54"/>
      <c r="BP1" s="54"/>
    </row>
    <row r="2" spans="1:264" s="44" customFormat="1" ht="21" customHeight="1" thickBot="1" x14ac:dyDescent="0.3">
      <c r="A2" s="596" t="s">
        <v>94</v>
      </c>
      <c r="B2" s="596"/>
      <c r="C2" s="596"/>
      <c r="D2" s="54"/>
      <c r="E2" s="597" t="s">
        <v>170</v>
      </c>
      <c r="F2" s="597"/>
      <c r="G2" s="597"/>
      <c r="H2" s="597"/>
      <c r="I2" s="597"/>
      <c r="J2" s="53"/>
      <c r="K2" s="53"/>
      <c r="L2" s="53"/>
      <c r="M2" s="53"/>
      <c r="N2" s="53"/>
      <c r="O2" s="53"/>
      <c r="P2" s="53"/>
      <c r="Q2" s="53"/>
      <c r="R2" s="248"/>
      <c r="S2" s="54"/>
      <c r="T2" s="54"/>
      <c r="U2" s="54"/>
      <c r="V2" s="54"/>
      <c r="W2" s="54"/>
      <c r="X2" s="54"/>
      <c r="Y2" s="54"/>
      <c r="Z2" s="54"/>
      <c r="AA2" s="54"/>
      <c r="AB2" s="54"/>
      <c r="AC2" s="54"/>
      <c r="AD2" s="54"/>
      <c r="AE2" s="54"/>
      <c r="AF2" s="54"/>
      <c r="AG2" s="54"/>
      <c r="AH2" s="54"/>
      <c r="AI2" s="54"/>
      <c r="AJ2" s="54"/>
      <c r="AK2" s="54"/>
      <c r="AL2" s="238"/>
      <c r="AM2" s="238"/>
      <c r="AN2" s="238"/>
      <c r="AO2" s="54"/>
      <c r="AP2" s="248"/>
      <c r="AQ2" s="53"/>
      <c r="AR2" s="54"/>
      <c r="AS2" s="238"/>
      <c r="AT2" s="54"/>
      <c r="AU2" s="54"/>
      <c r="AV2" s="54"/>
      <c r="BG2" s="54"/>
      <c r="BH2" s="238"/>
      <c r="BI2" s="238"/>
      <c r="BJ2" s="238"/>
      <c r="BK2" s="238"/>
      <c r="BL2" s="54"/>
      <c r="BM2" s="54"/>
      <c r="BN2" s="54"/>
      <c r="BO2" s="54"/>
      <c r="BP2" s="54"/>
    </row>
    <row r="3" spans="1:264" s="42" customFormat="1" ht="18.600000000000001" customHeight="1" thickBot="1" x14ac:dyDescent="0.3">
      <c r="A3" s="95"/>
      <c r="B3" s="95"/>
      <c r="C3" s="43"/>
      <c r="D3" s="43"/>
      <c r="E3" s="572" t="s">
        <v>36</v>
      </c>
      <c r="F3" s="573"/>
      <c r="G3" s="573"/>
      <c r="H3" s="573"/>
      <c r="I3" s="573"/>
      <c r="J3" s="573"/>
      <c r="K3" s="573"/>
      <c r="L3" s="573"/>
      <c r="M3" s="573"/>
      <c r="N3" s="573"/>
      <c r="O3" s="573"/>
      <c r="P3" s="573"/>
      <c r="Q3" s="573"/>
      <c r="R3" s="573"/>
      <c r="S3" s="573"/>
      <c r="T3" s="573"/>
      <c r="U3" s="573"/>
      <c r="V3" s="573"/>
      <c r="W3" s="573"/>
      <c r="X3" s="573"/>
      <c r="Y3" s="573"/>
      <c r="Z3" s="573"/>
      <c r="AA3" s="573"/>
      <c r="AB3" s="573"/>
      <c r="AC3" s="573"/>
      <c r="AD3" s="573"/>
      <c r="AE3" s="573"/>
      <c r="AF3" s="573"/>
      <c r="AG3" s="573"/>
      <c r="AH3" s="573"/>
      <c r="AI3" s="573"/>
      <c r="AJ3" s="573"/>
      <c r="AK3" s="573"/>
      <c r="AL3" s="573"/>
      <c r="AM3" s="573"/>
      <c r="AN3" s="573"/>
      <c r="AO3" s="573"/>
      <c r="AP3" s="573"/>
      <c r="AQ3" s="573"/>
      <c r="AR3" s="573"/>
      <c r="AS3" s="573"/>
      <c r="AT3" s="129"/>
      <c r="AU3" s="129"/>
      <c r="AV3" s="129"/>
      <c r="AW3" s="129"/>
      <c r="AX3" s="129"/>
      <c r="AY3" s="129"/>
      <c r="AZ3" s="549" t="s">
        <v>37</v>
      </c>
      <c r="BA3" s="550"/>
      <c r="BB3" s="550"/>
      <c r="BC3" s="551"/>
      <c r="BD3" s="551"/>
      <c r="BE3" s="551"/>
      <c r="BF3" s="551"/>
      <c r="BG3" s="550"/>
      <c r="BH3" s="550"/>
      <c r="BI3" s="550"/>
      <c r="BJ3" s="550"/>
      <c r="BK3" s="550"/>
      <c r="BL3" s="550"/>
      <c r="BM3" s="550"/>
      <c r="BN3" s="550"/>
      <c r="BO3" s="550"/>
      <c r="BP3" s="552"/>
    </row>
    <row r="4" spans="1:264" s="95" customFormat="1" ht="67.900000000000006" customHeight="1" thickBot="1" x14ac:dyDescent="0.4">
      <c r="A4" s="592" t="s">
        <v>38</v>
      </c>
      <c r="B4" s="593"/>
      <c r="C4" s="103" t="s">
        <v>100</v>
      </c>
      <c r="D4" s="103" t="s">
        <v>130</v>
      </c>
      <c r="E4" s="581" t="s">
        <v>129</v>
      </c>
      <c r="F4" s="583"/>
      <c r="G4" s="581" t="s">
        <v>200</v>
      </c>
      <c r="H4" s="583"/>
      <c r="I4" s="581" t="s">
        <v>39</v>
      </c>
      <c r="J4" s="582"/>
      <c r="K4" s="583"/>
      <c r="L4" s="581" t="s">
        <v>123</v>
      </c>
      <c r="M4" s="582"/>
      <c r="N4" s="583"/>
      <c r="O4" s="569" t="s">
        <v>3</v>
      </c>
      <c r="P4" s="570"/>
      <c r="Q4" s="571"/>
      <c r="R4" s="598" t="s">
        <v>10</v>
      </c>
      <c r="S4" s="599"/>
      <c r="T4" s="598" t="s">
        <v>126</v>
      </c>
      <c r="U4" s="599"/>
      <c r="V4" s="598" t="s">
        <v>124</v>
      </c>
      <c r="W4" s="599"/>
      <c r="X4" s="598" t="s">
        <v>125</v>
      </c>
      <c r="Y4" s="599"/>
      <c r="Z4" s="598" t="s">
        <v>15</v>
      </c>
      <c r="AA4" s="600"/>
      <c r="AB4" s="599"/>
      <c r="AC4" s="598" t="s">
        <v>16</v>
      </c>
      <c r="AD4" s="600"/>
      <c r="AE4" s="599"/>
      <c r="AF4" s="282" t="s">
        <v>142</v>
      </c>
      <c r="AG4" s="131" t="s">
        <v>178</v>
      </c>
      <c r="AH4" s="94" t="s">
        <v>198</v>
      </c>
      <c r="AI4" s="97" t="s">
        <v>199</v>
      </c>
      <c r="AJ4" s="601" t="s">
        <v>177</v>
      </c>
      <c r="AK4" s="566" t="s">
        <v>74</v>
      </c>
      <c r="AL4" s="284" t="s">
        <v>190</v>
      </c>
      <c r="AM4" s="284" t="s">
        <v>197</v>
      </c>
      <c r="AN4" s="284" t="s">
        <v>196</v>
      </c>
      <c r="AO4" s="284" t="s">
        <v>40</v>
      </c>
      <c r="AP4" s="259" t="s">
        <v>41</v>
      </c>
      <c r="AQ4" s="578" t="s">
        <v>17</v>
      </c>
      <c r="AR4" s="579"/>
      <c r="AS4" s="288" t="s">
        <v>155</v>
      </c>
      <c r="AT4" s="259" t="s">
        <v>20</v>
      </c>
      <c r="AU4" s="259" t="s">
        <v>21</v>
      </c>
      <c r="AV4" s="300" t="s">
        <v>42</v>
      </c>
      <c r="AW4" s="123" t="s">
        <v>192</v>
      </c>
      <c r="AX4" s="123" t="s">
        <v>193</v>
      </c>
      <c r="AY4" s="123" t="s">
        <v>194</v>
      </c>
      <c r="AZ4" s="125" t="s">
        <v>195</v>
      </c>
      <c r="BA4" s="124" t="s">
        <v>148</v>
      </c>
      <c r="BB4" s="124" t="s">
        <v>149</v>
      </c>
      <c r="BC4" s="574" t="s">
        <v>154</v>
      </c>
      <c r="BD4" s="575"/>
      <c r="BE4" s="576"/>
      <c r="BF4" s="577"/>
      <c r="BG4" s="547" t="s">
        <v>81</v>
      </c>
      <c r="BH4" s="547"/>
      <c r="BI4" s="547"/>
      <c r="BJ4" s="547"/>
      <c r="BK4" s="547"/>
      <c r="BL4" s="547"/>
      <c r="BM4" s="547"/>
      <c r="BN4" s="547"/>
      <c r="BO4" s="547"/>
      <c r="BP4" s="548"/>
      <c r="BQ4" s="428" t="s">
        <v>218</v>
      </c>
      <c r="BR4" s="607" t="s">
        <v>219</v>
      </c>
      <c r="BS4" s="608"/>
      <c r="BT4" s="608"/>
      <c r="BU4" s="609"/>
    </row>
    <row r="5" spans="1:264" s="95" customFormat="1" ht="58.15" customHeight="1" thickBot="1" x14ac:dyDescent="0.4">
      <c r="A5" s="104"/>
      <c r="B5" s="249"/>
      <c r="C5" s="105" t="s">
        <v>122</v>
      </c>
      <c r="D5" s="105" t="s">
        <v>122</v>
      </c>
      <c r="E5" s="555"/>
      <c r="F5" s="591"/>
      <c r="G5" s="555" t="s">
        <v>82</v>
      </c>
      <c r="H5" s="591"/>
      <c r="I5" s="555" t="s">
        <v>8</v>
      </c>
      <c r="J5" s="556"/>
      <c r="K5" s="279" t="s">
        <v>9</v>
      </c>
      <c r="L5" s="555" t="s">
        <v>201</v>
      </c>
      <c r="M5" s="556"/>
      <c r="N5" s="279" t="s">
        <v>9</v>
      </c>
      <c r="O5" s="555" t="s">
        <v>201</v>
      </c>
      <c r="P5" s="556"/>
      <c r="Q5" s="279" t="s">
        <v>9</v>
      </c>
      <c r="R5" s="564" t="s">
        <v>34</v>
      </c>
      <c r="S5" s="565"/>
      <c r="T5" s="564" t="s">
        <v>34</v>
      </c>
      <c r="U5" s="565"/>
      <c r="V5" s="564" t="s">
        <v>34</v>
      </c>
      <c r="W5" s="565"/>
      <c r="X5" s="564" t="s">
        <v>34</v>
      </c>
      <c r="Y5" s="565"/>
      <c r="Z5" s="564" t="s">
        <v>34</v>
      </c>
      <c r="AA5" s="590"/>
      <c r="AB5" s="279" t="s">
        <v>9</v>
      </c>
      <c r="AC5" s="564" t="s">
        <v>35</v>
      </c>
      <c r="AD5" s="590"/>
      <c r="AE5" s="279" t="s">
        <v>9</v>
      </c>
      <c r="AF5" s="280" t="s">
        <v>144</v>
      </c>
      <c r="AG5" s="280" t="s">
        <v>143</v>
      </c>
      <c r="AH5" s="291" t="s">
        <v>68</v>
      </c>
      <c r="AI5" s="293" t="s">
        <v>69</v>
      </c>
      <c r="AJ5" s="602"/>
      <c r="AK5" s="567"/>
      <c r="AL5" s="98" t="s">
        <v>119</v>
      </c>
      <c r="AM5" s="98" t="s">
        <v>119</v>
      </c>
      <c r="AN5" s="98" t="s">
        <v>119</v>
      </c>
      <c r="AO5" s="245"/>
      <c r="AP5" s="245"/>
      <c r="AQ5" s="259" t="s">
        <v>119</v>
      </c>
      <c r="AR5" s="285" t="s">
        <v>171</v>
      </c>
      <c r="AS5" s="99" t="s">
        <v>119</v>
      </c>
      <c r="AT5" s="561" t="s">
        <v>22</v>
      </c>
      <c r="AU5" s="561" t="s">
        <v>22</v>
      </c>
      <c r="AV5" s="605" t="s">
        <v>120</v>
      </c>
      <c r="AW5" s="295"/>
      <c r="AX5" s="295"/>
      <c r="AY5" s="295"/>
      <c r="AZ5" s="296"/>
      <c r="BA5" s="296"/>
      <c r="BB5" s="296"/>
      <c r="BC5" s="557"/>
      <c r="BD5" s="558"/>
      <c r="BE5" s="559"/>
      <c r="BF5" s="560"/>
      <c r="BG5" s="102" t="s">
        <v>189</v>
      </c>
      <c r="BH5" s="289" t="s">
        <v>188</v>
      </c>
      <c r="BI5" s="100" t="s">
        <v>187</v>
      </c>
      <c r="BJ5" s="100" t="s">
        <v>185</v>
      </c>
      <c r="BK5" s="100" t="s">
        <v>186</v>
      </c>
      <c r="BL5" s="101" t="s">
        <v>190</v>
      </c>
      <c r="BM5" s="100" t="s">
        <v>27</v>
      </c>
      <c r="BN5" s="102" t="s">
        <v>133</v>
      </c>
      <c r="BO5" s="102" t="s">
        <v>134</v>
      </c>
      <c r="BP5" s="102" t="s">
        <v>28</v>
      </c>
      <c r="BQ5" s="429" t="s">
        <v>220</v>
      </c>
      <c r="BR5" s="430" t="s">
        <v>221</v>
      </c>
      <c r="BS5" s="430"/>
      <c r="BT5" s="430"/>
      <c r="BU5" s="431"/>
      <c r="BV5" s="96"/>
      <c r="BW5" s="96"/>
      <c r="BX5" s="96"/>
      <c r="BY5" s="96"/>
      <c r="BZ5" s="96"/>
      <c r="CA5" s="96"/>
      <c r="CB5" s="96"/>
      <c r="CC5" s="96"/>
      <c r="CD5" s="96"/>
      <c r="CE5" s="96"/>
      <c r="CF5" s="96"/>
      <c r="CG5" s="96"/>
      <c r="CH5" s="96"/>
      <c r="CI5" s="96"/>
      <c r="CJ5" s="96"/>
      <c r="CK5" s="96"/>
      <c r="CL5" s="96"/>
      <c r="CM5" s="96"/>
      <c r="CN5" s="96"/>
      <c r="CO5" s="96"/>
      <c r="CP5" s="96"/>
      <c r="CQ5" s="96"/>
      <c r="CR5" s="96"/>
      <c r="CS5" s="96"/>
      <c r="CT5" s="96"/>
      <c r="CU5" s="96"/>
      <c r="CV5" s="96"/>
      <c r="CW5" s="96"/>
      <c r="CX5" s="96"/>
      <c r="CY5" s="96"/>
      <c r="CZ5" s="96"/>
      <c r="DA5" s="96"/>
      <c r="DB5" s="96"/>
      <c r="DC5" s="96"/>
      <c r="DD5" s="96"/>
      <c r="DE5" s="96"/>
      <c r="DF5" s="96"/>
      <c r="DG5" s="96"/>
      <c r="DH5" s="96"/>
      <c r="DI5" s="96"/>
      <c r="DJ5" s="96"/>
      <c r="DK5" s="96"/>
      <c r="DL5" s="96"/>
      <c r="DM5" s="96"/>
      <c r="DN5" s="96"/>
      <c r="DO5" s="96"/>
      <c r="DP5" s="96"/>
      <c r="DQ5" s="96"/>
      <c r="DR5" s="96"/>
      <c r="DS5" s="96"/>
      <c r="DT5" s="96"/>
      <c r="DU5" s="96"/>
      <c r="DV5" s="96"/>
      <c r="DW5" s="96"/>
      <c r="DX5" s="96"/>
      <c r="DY5" s="96"/>
      <c r="DZ5" s="96"/>
      <c r="EA5" s="96"/>
      <c r="EB5" s="96"/>
      <c r="EC5" s="96"/>
      <c r="ED5" s="96"/>
      <c r="EE5" s="96"/>
      <c r="EF5" s="96"/>
      <c r="EG5" s="96"/>
      <c r="EH5" s="96"/>
      <c r="EI5" s="96"/>
      <c r="EJ5" s="96"/>
      <c r="EK5" s="96"/>
      <c r="EL5" s="96"/>
      <c r="EM5" s="96"/>
      <c r="EN5" s="96"/>
      <c r="EO5" s="96"/>
      <c r="EP5" s="96"/>
      <c r="EQ5" s="96"/>
      <c r="ER5" s="96"/>
      <c r="ES5" s="96"/>
      <c r="ET5" s="96"/>
      <c r="EU5" s="96"/>
      <c r="EV5" s="96"/>
      <c r="EW5" s="96"/>
      <c r="EX5" s="96"/>
      <c r="EY5" s="96"/>
      <c r="EZ5" s="96"/>
      <c r="FA5" s="96"/>
      <c r="FB5" s="96"/>
      <c r="FC5" s="96"/>
      <c r="FD5" s="96"/>
      <c r="FE5" s="96"/>
      <c r="FF5" s="96"/>
      <c r="FG5" s="96"/>
      <c r="FH5" s="96"/>
      <c r="FI5" s="96"/>
      <c r="FJ5" s="96"/>
      <c r="FK5" s="96"/>
      <c r="FL5" s="96"/>
      <c r="FM5" s="96"/>
      <c r="FN5" s="96"/>
      <c r="FO5" s="96"/>
      <c r="FP5" s="96"/>
      <c r="FQ5" s="96"/>
      <c r="FR5" s="96"/>
      <c r="FS5" s="96"/>
      <c r="FT5" s="96"/>
      <c r="FU5" s="96"/>
      <c r="FV5" s="96"/>
      <c r="FW5" s="96"/>
      <c r="FX5" s="96"/>
      <c r="FY5" s="96"/>
      <c r="FZ5" s="96"/>
      <c r="GA5" s="96"/>
      <c r="GB5" s="96"/>
      <c r="GC5" s="96"/>
      <c r="GD5" s="96"/>
      <c r="GE5" s="96"/>
      <c r="GF5" s="96"/>
      <c r="GG5" s="96"/>
      <c r="GH5" s="96"/>
      <c r="GI5" s="96"/>
      <c r="GJ5" s="96"/>
      <c r="GK5" s="96"/>
      <c r="GL5" s="96"/>
      <c r="GM5" s="96"/>
      <c r="GN5" s="96"/>
      <c r="GO5" s="96"/>
      <c r="GP5" s="96"/>
      <c r="GQ5" s="96"/>
      <c r="GR5" s="96"/>
      <c r="GS5" s="96"/>
      <c r="GT5" s="96"/>
      <c r="GU5" s="96"/>
      <c r="GV5" s="96"/>
      <c r="GW5" s="96"/>
      <c r="GX5" s="96"/>
      <c r="GY5" s="96"/>
      <c r="GZ5" s="96"/>
      <c r="HA5" s="96"/>
      <c r="HB5" s="96"/>
      <c r="HC5" s="96"/>
      <c r="HD5" s="96"/>
      <c r="HE5" s="96"/>
      <c r="HF5" s="96"/>
      <c r="HG5" s="96"/>
      <c r="HH5" s="96"/>
      <c r="HI5" s="96"/>
      <c r="HJ5" s="96"/>
      <c r="HK5" s="96"/>
      <c r="HL5" s="96"/>
      <c r="HM5" s="96"/>
      <c r="HN5" s="96"/>
      <c r="HO5" s="96"/>
      <c r="HP5" s="96"/>
      <c r="HQ5" s="96"/>
      <c r="HR5" s="96"/>
      <c r="HS5" s="96"/>
      <c r="HT5" s="96"/>
      <c r="HU5" s="96"/>
      <c r="HV5" s="96"/>
      <c r="HW5" s="96"/>
      <c r="HX5" s="96"/>
      <c r="HY5" s="96"/>
      <c r="HZ5" s="96"/>
      <c r="IA5" s="96"/>
      <c r="IB5" s="96"/>
      <c r="IC5" s="96"/>
      <c r="ID5" s="96"/>
      <c r="IE5" s="96"/>
      <c r="IF5" s="96"/>
      <c r="IG5" s="96"/>
      <c r="IH5" s="96"/>
      <c r="II5" s="96"/>
      <c r="IJ5" s="96"/>
      <c r="IK5" s="96"/>
      <c r="IL5" s="96"/>
      <c r="IM5" s="96"/>
      <c r="IN5" s="96"/>
      <c r="IO5" s="96"/>
      <c r="IP5" s="96"/>
      <c r="IQ5" s="96"/>
      <c r="IR5" s="96"/>
      <c r="IS5" s="96"/>
      <c r="IT5" s="96"/>
      <c r="IU5" s="96"/>
      <c r="IV5" s="96"/>
      <c r="IW5" s="96"/>
      <c r="IX5" s="96"/>
      <c r="IY5" s="96"/>
      <c r="IZ5" s="96"/>
      <c r="JA5" s="96"/>
      <c r="JB5" s="96"/>
      <c r="JC5" s="96"/>
      <c r="JD5" s="96"/>
    </row>
    <row r="6" spans="1:264" s="95" customFormat="1" ht="31.9" customHeight="1" thickBot="1" x14ac:dyDescent="0.3">
      <c r="A6" s="106"/>
      <c r="B6" s="250"/>
      <c r="C6" s="107" t="s">
        <v>5</v>
      </c>
      <c r="D6" s="107"/>
      <c r="E6" s="278" t="s">
        <v>43</v>
      </c>
      <c r="F6" s="279" t="s">
        <v>44</v>
      </c>
      <c r="G6" s="278" t="s">
        <v>43</v>
      </c>
      <c r="H6" s="279" t="s">
        <v>44</v>
      </c>
      <c r="I6" s="93" t="s">
        <v>45</v>
      </c>
      <c r="J6" s="286" t="s">
        <v>46</v>
      </c>
      <c r="K6" s="119" t="s">
        <v>67</v>
      </c>
      <c r="L6" s="278" t="s">
        <v>43</v>
      </c>
      <c r="M6" s="283" t="s">
        <v>44</v>
      </c>
      <c r="N6" s="119" t="s">
        <v>67</v>
      </c>
      <c r="O6" s="278" t="s">
        <v>43</v>
      </c>
      <c r="P6" s="283" t="s">
        <v>44</v>
      </c>
      <c r="Q6" s="119" t="s">
        <v>67</v>
      </c>
      <c r="R6" s="280" t="s">
        <v>43</v>
      </c>
      <c r="S6" s="287" t="s">
        <v>44</v>
      </c>
      <c r="T6" s="280" t="s">
        <v>43</v>
      </c>
      <c r="U6" s="287" t="s">
        <v>44</v>
      </c>
      <c r="V6" s="280" t="s">
        <v>43</v>
      </c>
      <c r="W6" s="287" t="s">
        <v>44</v>
      </c>
      <c r="X6" s="280" t="s">
        <v>43</v>
      </c>
      <c r="Y6" s="287" t="s">
        <v>44</v>
      </c>
      <c r="Z6" s="280" t="s">
        <v>43</v>
      </c>
      <c r="AA6" s="281" t="s">
        <v>44</v>
      </c>
      <c r="AB6" s="119" t="s">
        <v>67</v>
      </c>
      <c r="AC6" s="120" t="s">
        <v>43</v>
      </c>
      <c r="AD6" s="121" t="s">
        <v>44</v>
      </c>
      <c r="AE6" s="119" t="s">
        <v>67</v>
      </c>
      <c r="AF6" s="280" t="s">
        <v>44</v>
      </c>
      <c r="AG6" s="280" t="s">
        <v>44</v>
      </c>
      <c r="AH6" s="292" t="s">
        <v>176</v>
      </c>
      <c r="AI6" s="292" t="s">
        <v>176</v>
      </c>
      <c r="AJ6" s="122" t="s">
        <v>70</v>
      </c>
      <c r="AK6" s="120" t="s">
        <v>70</v>
      </c>
      <c r="AL6" s="98" t="s">
        <v>191</v>
      </c>
      <c r="AM6" s="98" t="s">
        <v>8</v>
      </c>
      <c r="AN6" s="98" t="s">
        <v>212</v>
      </c>
      <c r="AO6" s="98" t="s">
        <v>8</v>
      </c>
      <c r="AP6" s="98" t="s">
        <v>32</v>
      </c>
      <c r="AQ6" s="260" t="s">
        <v>8</v>
      </c>
      <c r="AR6" s="258" t="s">
        <v>8</v>
      </c>
      <c r="AS6" s="98" t="s">
        <v>9</v>
      </c>
      <c r="AT6" s="561"/>
      <c r="AU6" s="561"/>
      <c r="AV6" s="606"/>
      <c r="AW6" s="294" t="s">
        <v>71</v>
      </c>
      <c r="AX6" s="294" t="s">
        <v>71</v>
      </c>
      <c r="AY6" s="294" t="s">
        <v>71</v>
      </c>
      <c r="AZ6" s="297" t="s">
        <v>71</v>
      </c>
      <c r="BA6" s="297" t="s">
        <v>127</v>
      </c>
      <c r="BB6" s="297" t="s">
        <v>128</v>
      </c>
      <c r="BC6" s="125" t="s">
        <v>169</v>
      </c>
      <c r="BD6" s="125" t="s">
        <v>128</v>
      </c>
      <c r="BE6" s="125" t="s">
        <v>153</v>
      </c>
      <c r="BF6" s="125" t="s">
        <v>129</v>
      </c>
      <c r="BG6" s="126" t="s">
        <v>121</v>
      </c>
      <c r="BH6" s="126" t="s">
        <v>121</v>
      </c>
      <c r="BI6" s="126" t="s">
        <v>121</v>
      </c>
      <c r="BJ6" s="126" t="s">
        <v>121</v>
      </c>
      <c r="BK6" s="126" t="s">
        <v>121</v>
      </c>
      <c r="BL6" s="125" t="s">
        <v>191</v>
      </c>
      <c r="BM6" s="124" t="s">
        <v>212</v>
      </c>
      <c r="BN6" s="126" t="s">
        <v>71</v>
      </c>
      <c r="BO6" s="126" t="s">
        <v>132</v>
      </c>
      <c r="BP6" s="126" t="s">
        <v>9</v>
      </c>
      <c r="BQ6" s="432"/>
      <c r="BR6" s="433" t="s">
        <v>222</v>
      </c>
      <c r="BS6" s="433"/>
      <c r="BT6" s="433" t="s">
        <v>223</v>
      </c>
      <c r="BU6" s="433" t="s">
        <v>224</v>
      </c>
    </row>
    <row r="7" spans="1:264" s="51" customFormat="1" ht="33.75" customHeight="1" thickBot="1" x14ac:dyDescent="0.3">
      <c r="A7" s="586" t="s">
        <v>174</v>
      </c>
      <c r="B7" s="128" t="s">
        <v>83</v>
      </c>
      <c r="C7" s="158">
        <v>35</v>
      </c>
      <c r="D7" s="159"/>
      <c r="E7" s="553"/>
      <c r="F7" s="553"/>
      <c r="G7" s="233"/>
      <c r="H7" s="233"/>
      <c r="I7" s="553">
        <v>300</v>
      </c>
      <c r="J7" s="553">
        <v>35</v>
      </c>
      <c r="K7" s="580">
        <v>0.89</v>
      </c>
      <c r="L7" s="553">
        <v>380</v>
      </c>
      <c r="M7" s="553">
        <v>25</v>
      </c>
      <c r="N7" s="580">
        <v>0.93</v>
      </c>
      <c r="O7" s="553"/>
      <c r="P7" s="553">
        <v>125</v>
      </c>
      <c r="Q7" s="553"/>
      <c r="R7" s="553"/>
      <c r="S7" s="553"/>
      <c r="T7" s="553"/>
      <c r="U7" s="553"/>
      <c r="V7" s="553"/>
      <c r="W7" s="553"/>
      <c r="X7" s="553"/>
      <c r="Y7" s="553"/>
      <c r="Z7" s="553"/>
      <c r="AA7" s="553"/>
      <c r="AB7" s="553"/>
      <c r="AC7" s="553"/>
      <c r="AD7" s="553"/>
      <c r="AE7" s="553"/>
      <c r="AF7" s="233"/>
      <c r="AG7" s="233"/>
      <c r="AH7" s="568"/>
      <c r="AI7" s="553"/>
      <c r="AJ7" s="553"/>
      <c r="AK7" s="584"/>
      <c r="AL7" s="562"/>
      <c r="AM7" s="276"/>
      <c r="AN7" s="276"/>
      <c r="AO7" s="233"/>
      <c r="AP7" s="553"/>
      <c r="AQ7" s="553"/>
      <c r="AR7" s="553"/>
      <c r="AS7" s="562"/>
      <c r="AT7" s="553"/>
      <c r="AU7" s="553"/>
      <c r="AV7" s="553"/>
      <c r="AW7" s="553"/>
      <c r="AX7" s="553"/>
      <c r="AY7" s="553"/>
      <c r="AZ7" s="553"/>
      <c r="BA7" s="553"/>
      <c r="BB7" s="553"/>
      <c r="BC7" s="553"/>
      <c r="BD7" s="553"/>
      <c r="BE7" s="553"/>
      <c r="BF7" s="553"/>
      <c r="BG7" s="603"/>
      <c r="BH7" s="276"/>
      <c r="BI7" s="276"/>
      <c r="BJ7" s="276"/>
      <c r="BK7" s="276"/>
      <c r="BL7" s="553"/>
      <c r="BM7" s="553"/>
      <c r="BN7" s="553"/>
      <c r="BO7" s="553"/>
      <c r="BP7" s="553"/>
      <c r="BQ7" s="553"/>
      <c r="BR7" s="610"/>
      <c r="BS7" s="610"/>
      <c r="BT7" s="610"/>
      <c r="BU7" s="610"/>
    </row>
    <row r="8" spans="1:264" s="51" customFormat="1" ht="33.75" customHeight="1" thickBot="1" x14ac:dyDescent="0.3">
      <c r="A8" s="587"/>
      <c r="B8" s="128" t="s">
        <v>84</v>
      </c>
      <c r="C8" s="158"/>
      <c r="D8" s="160"/>
      <c r="E8" s="554"/>
      <c r="F8" s="554"/>
      <c r="G8" s="234"/>
      <c r="H8" s="234"/>
      <c r="I8" s="554"/>
      <c r="J8" s="554"/>
      <c r="K8" s="554"/>
      <c r="L8" s="554"/>
      <c r="M8" s="554"/>
      <c r="N8" s="554"/>
      <c r="O8" s="554"/>
      <c r="P8" s="554"/>
      <c r="Q8" s="554"/>
      <c r="R8" s="554"/>
      <c r="S8" s="554"/>
      <c r="T8" s="554"/>
      <c r="U8" s="554"/>
      <c r="V8" s="554"/>
      <c r="W8" s="554"/>
      <c r="X8" s="554"/>
      <c r="Y8" s="554"/>
      <c r="Z8" s="554"/>
      <c r="AA8" s="554"/>
      <c r="AB8" s="554"/>
      <c r="AC8" s="554"/>
      <c r="AD8" s="554"/>
      <c r="AE8" s="554"/>
      <c r="AF8" s="234"/>
      <c r="AG8" s="234"/>
      <c r="AH8" s="554"/>
      <c r="AI8" s="554"/>
      <c r="AJ8" s="554"/>
      <c r="AK8" s="585"/>
      <c r="AL8" s="563"/>
      <c r="AM8" s="277"/>
      <c r="AN8" s="277"/>
      <c r="AO8" s="234"/>
      <c r="AP8" s="554"/>
      <c r="AQ8" s="554"/>
      <c r="AR8" s="554"/>
      <c r="AS8" s="563"/>
      <c r="AT8" s="554"/>
      <c r="AU8" s="554"/>
      <c r="AV8" s="554"/>
      <c r="AW8" s="554"/>
      <c r="AX8" s="554"/>
      <c r="AY8" s="554"/>
      <c r="AZ8" s="554"/>
      <c r="BA8" s="554"/>
      <c r="BB8" s="554"/>
      <c r="BC8" s="554"/>
      <c r="BD8" s="554"/>
      <c r="BE8" s="554"/>
      <c r="BF8" s="554"/>
      <c r="BG8" s="604"/>
      <c r="BH8" s="277"/>
      <c r="BI8" s="277"/>
      <c r="BJ8" s="277"/>
      <c r="BK8" s="277"/>
      <c r="BL8" s="554"/>
      <c r="BM8" s="554"/>
      <c r="BN8" s="554"/>
      <c r="BO8" s="554"/>
      <c r="BP8" s="554"/>
      <c r="BQ8" s="554"/>
      <c r="BR8" s="611"/>
      <c r="BS8" s="611"/>
      <c r="BT8" s="611"/>
      <c r="BU8" s="611"/>
    </row>
    <row r="9" spans="1:264" s="42" customFormat="1" ht="24.95" customHeight="1" x14ac:dyDescent="0.25">
      <c r="A9" s="226" t="s">
        <v>47</v>
      </c>
      <c r="B9" s="225">
        <v>1</v>
      </c>
      <c r="C9" s="161">
        <v>18</v>
      </c>
      <c r="D9" s="161"/>
      <c r="E9" s="164">
        <v>7.11</v>
      </c>
      <c r="F9" s="164">
        <v>7.56</v>
      </c>
      <c r="G9" s="290">
        <v>1261</v>
      </c>
      <c r="H9" s="290">
        <v>871</v>
      </c>
      <c r="I9" s="290">
        <v>166</v>
      </c>
      <c r="J9" s="466">
        <v>4</v>
      </c>
      <c r="K9" s="427">
        <v>97.590361445783131</v>
      </c>
      <c r="L9" s="290">
        <v>352.5</v>
      </c>
      <c r="M9" s="290">
        <v>14.43</v>
      </c>
      <c r="N9" s="427">
        <v>95.9063829787234</v>
      </c>
      <c r="O9" s="290">
        <v>705</v>
      </c>
      <c r="P9" s="290">
        <v>39</v>
      </c>
      <c r="Q9" s="427">
        <v>94.468085106382972</v>
      </c>
      <c r="R9" s="290"/>
      <c r="S9" s="290"/>
      <c r="T9" s="162"/>
      <c r="U9" s="162"/>
      <c r="V9" s="162"/>
      <c r="W9" s="162"/>
      <c r="X9" s="162"/>
      <c r="Y9" s="162"/>
      <c r="Z9" s="314"/>
      <c r="AA9" s="314"/>
      <c r="AB9" s="313"/>
      <c r="AC9" s="162"/>
      <c r="AD9" s="162"/>
      <c r="AE9" s="183" t="s">
        <v>213</v>
      </c>
      <c r="AF9" s="161"/>
      <c r="AG9" s="161"/>
      <c r="AH9" s="161" t="s">
        <v>214</v>
      </c>
      <c r="AI9" s="161" t="s">
        <v>215</v>
      </c>
      <c r="AJ9" s="161" t="s">
        <v>216</v>
      </c>
      <c r="AK9" s="161" t="s">
        <v>216</v>
      </c>
      <c r="AL9" s="317"/>
      <c r="AM9" s="239"/>
      <c r="AN9" s="239"/>
      <c r="AO9" s="161"/>
      <c r="AP9" s="320"/>
      <c r="AQ9" s="127">
        <v>158</v>
      </c>
      <c r="AR9" s="127">
        <v>192</v>
      </c>
      <c r="AS9" s="164"/>
      <c r="AT9" s="164"/>
      <c r="AU9" s="165"/>
      <c r="AV9" s="161"/>
      <c r="AW9" s="290"/>
      <c r="AX9" s="461"/>
      <c r="AY9" s="461"/>
      <c r="AZ9" s="461"/>
      <c r="BA9" s="461"/>
      <c r="BB9" s="461" t="s">
        <v>213</v>
      </c>
      <c r="BC9" s="325"/>
      <c r="BD9" s="325"/>
      <c r="BE9" s="325"/>
      <c r="BF9" s="325"/>
      <c r="BG9" s="161"/>
      <c r="BH9" s="239"/>
      <c r="BI9" s="239"/>
      <c r="BJ9" s="239"/>
      <c r="BK9" s="239"/>
      <c r="BL9" s="162"/>
      <c r="BM9" s="163"/>
      <c r="BN9" s="161"/>
      <c r="BO9" s="161"/>
      <c r="BP9" s="301"/>
      <c r="BQ9" s="434"/>
      <c r="BR9" s="435"/>
      <c r="BS9" s="436"/>
      <c r="BT9" s="436" t="s">
        <v>213</v>
      </c>
      <c r="BU9" s="437" t="s">
        <v>213</v>
      </c>
    </row>
    <row r="10" spans="1:264" s="42" customFormat="1" ht="24.95" customHeight="1" x14ac:dyDescent="0.25">
      <c r="A10" s="226" t="s">
        <v>48</v>
      </c>
      <c r="B10" s="227">
        <v>2</v>
      </c>
      <c r="C10" s="167">
        <v>20</v>
      </c>
      <c r="D10" s="167"/>
      <c r="E10" s="164">
        <v>6.9</v>
      </c>
      <c r="F10" s="164">
        <v>7.4</v>
      </c>
      <c r="G10" s="290">
        <v>1890</v>
      </c>
      <c r="H10" s="290">
        <v>1300</v>
      </c>
      <c r="I10" s="290">
        <v>210</v>
      </c>
      <c r="J10" s="290">
        <v>6</v>
      </c>
      <c r="K10" s="427">
        <v>97.142857142857139</v>
      </c>
      <c r="L10" s="290">
        <v>377</v>
      </c>
      <c r="M10" s="290">
        <v>21</v>
      </c>
      <c r="N10" s="427">
        <v>94.429708222811669</v>
      </c>
      <c r="O10" s="290">
        <v>797</v>
      </c>
      <c r="P10" s="290">
        <v>60</v>
      </c>
      <c r="Q10" s="427">
        <v>92.471769134253449</v>
      </c>
      <c r="R10" s="290"/>
      <c r="S10" s="290"/>
      <c r="T10" s="162"/>
      <c r="U10" s="162"/>
      <c r="V10" s="162"/>
      <c r="W10" s="162"/>
      <c r="X10" s="162"/>
      <c r="Y10" s="162"/>
      <c r="Z10" s="314"/>
      <c r="AA10" s="314"/>
      <c r="AB10" s="313"/>
      <c r="AC10" s="162"/>
      <c r="AD10" s="162"/>
      <c r="AE10" s="183" t="s">
        <v>213</v>
      </c>
      <c r="AF10" s="161"/>
      <c r="AG10" s="161"/>
      <c r="AH10" s="161" t="s">
        <v>214</v>
      </c>
      <c r="AI10" s="161" t="s">
        <v>217</v>
      </c>
      <c r="AJ10" s="161" t="s">
        <v>216</v>
      </c>
      <c r="AK10" s="161" t="s">
        <v>216</v>
      </c>
      <c r="AL10" s="318"/>
      <c r="AM10" s="240"/>
      <c r="AN10" s="240"/>
      <c r="AO10" s="167"/>
      <c r="AP10" s="321"/>
      <c r="AQ10" s="462" t="s">
        <v>213</v>
      </c>
      <c r="AR10" s="462" t="s">
        <v>213</v>
      </c>
      <c r="AS10" s="169"/>
      <c r="AT10" s="169"/>
      <c r="AU10" s="170"/>
      <c r="AV10" s="167"/>
      <c r="AW10" s="290"/>
      <c r="AX10" s="463"/>
      <c r="AY10" s="463"/>
      <c r="AZ10" s="463"/>
      <c r="BA10" s="463"/>
      <c r="BB10" s="463" t="s">
        <v>213</v>
      </c>
      <c r="BC10" s="326"/>
      <c r="BD10" s="326"/>
      <c r="BE10" s="326"/>
      <c r="BF10" s="326"/>
      <c r="BG10" s="167"/>
      <c r="BH10" s="240"/>
      <c r="BI10" s="240"/>
      <c r="BJ10" s="240"/>
      <c r="BK10" s="240"/>
      <c r="BL10" s="323"/>
      <c r="BM10" s="168"/>
      <c r="BN10" s="167"/>
      <c r="BO10" s="167"/>
      <c r="BP10" s="195"/>
      <c r="BQ10" s="438"/>
      <c r="BR10" s="435"/>
      <c r="BS10" s="436"/>
      <c r="BT10" s="436"/>
      <c r="BU10" s="437" t="s">
        <v>213</v>
      </c>
    </row>
    <row r="11" spans="1:264" s="42" customFormat="1" ht="24.95" customHeight="1" x14ac:dyDescent="0.25">
      <c r="A11" s="226" t="s">
        <v>49</v>
      </c>
      <c r="B11" s="227">
        <v>3</v>
      </c>
      <c r="C11" s="167">
        <v>19</v>
      </c>
      <c r="D11" s="167"/>
      <c r="E11" s="164"/>
      <c r="F11" s="164"/>
      <c r="G11" s="290"/>
      <c r="H11" s="290"/>
      <c r="I11" s="466" t="s">
        <v>213</v>
      </c>
      <c r="J11" s="466" t="s">
        <v>213</v>
      </c>
      <c r="K11" s="427" t="s">
        <v>213</v>
      </c>
      <c r="L11" s="290"/>
      <c r="M11" s="290"/>
      <c r="N11" s="427"/>
      <c r="O11" s="290"/>
      <c r="P11" s="290"/>
      <c r="Q11" s="427"/>
      <c r="R11" s="290"/>
      <c r="S11" s="290"/>
      <c r="T11" s="162"/>
      <c r="U11" s="162"/>
      <c r="V11" s="162"/>
      <c r="W11" s="162"/>
      <c r="X11" s="162"/>
      <c r="Y11" s="162"/>
      <c r="Z11" s="314"/>
      <c r="AA11" s="314"/>
      <c r="AB11" s="313"/>
      <c r="AC11" s="162"/>
      <c r="AD11" s="162"/>
      <c r="AE11" s="183" t="s">
        <v>213</v>
      </c>
      <c r="AF11" s="161"/>
      <c r="AG11" s="161"/>
      <c r="AH11" s="161"/>
      <c r="AI11" s="161"/>
      <c r="AJ11" s="161"/>
      <c r="AK11" s="161"/>
      <c r="AL11" s="318"/>
      <c r="AM11" s="240"/>
      <c r="AN11" s="240"/>
      <c r="AO11" s="167"/>
      <c r="AP11" s="321"/>
      <c r="AQ11" s="462" t="s">
        <v>213</v>
      </c>
      <c r="AR11" s="462" t="s">
        <v>213</v>
      </c>
      <c r="AS11" s="169"/>
      <c r="AT11" s="169"/>
      <c r="AU11" s="170"/>
      <c r="AV11" s="167"/>
      <c r="AW11" s="290"/>
      <c r="AX11" s="463"/>
      <c r="AY11" s="463"/>
      <c r="AZ11" s="463"/>
      <c r="BA11" s="463"/>
      <c r="BB11" s="463" t="s">
        <v>213</v>
      </c>
      <c r="BC11" s="326"/>
      <c r="BD11" s="326"/>
      <c r="BE11" s="326"/>
      <c r="BF11" s="326"/>
      <c r="BG11" s="167"/>
      <c r="BH11" s="240"/>
      <c r="BI11" s="240"/>
      <c r="BJ11" s="240"/>
      <c r="BK11" s="240"/>
      <c r="BL11" s="323"/>
      <c r="BM11" s="168"/>
      <c r="BN11" s="167"/>
      <c r="BO11" s="167"/>
      <c r="BP11" s="195"/>
      <c r="BQ11" s="438"/>
      <c r="BR11" s="435"/>
      <c r="BS11" s="436"/>
      <c r="BT11" s="436" t="s">
        <v>213</v>
      </c>
      <c r="BU11" s="437" t="s">
        <v>213</v>
      </c>
    </row>
    <row r="12" spans="1:264" s="42" customFormat="1" ht="24.95" customHeight="1" x14ac:dyDescent="0.25">
      <c r="A12" s="226" t="s">
        <v>50</v>
      </c>
      <c r="B12" s="227">
        <v>4</v>
      </c>
      <c r="C12" s="167">
        <v>22</v>
      </c>
      <c r="D12" s="167"/>
      <c r="E12" s="164">
        <v>7.26</v>
      </c>
      <c r="F12" s="164">
        <v>7.78</v>
      </c>
      <c r="G12" s="290">
        <v>1398</v>
      </c>
      <c r="H12" s="290">
        <v>1507</v>
      </c>
      <c r="I12" s="466">
        <v>137.99999999999977</v>
      </c>
      <c r="J12" s="466">
        <v>13</v>
      </c>
      <c r="K12" s="427">
        <v>90.579710144927517</v>
      </c>
      <c r="L12" s="290">
        <v>176.92307692307662</v>
      </c>
      <c r="M12" s="290">
        <v>29.6</v>
      </c>
      <c r="N12" s="427">
        <v>83.269565217391275</v>
      </c>
      <c r="O12" s="290">
        <v>353.84615384615324</v>
      </c>
      <c r="P12" s="290">
        <v>80</v>
      </c>
      <c r="Q12" s="427">
        <v>77.391304347826051</v>
      </c>
      <c r="R12" s="290"/>
      <c r="S12" s="290"/>
      <c r="T12" s="162"/>
      <c r="U12" s="162"/>
      <c r="V12" s="162"/>
      <c r="W12" s="162"/>
      <c r="X12" s="162"/>
      <c r="Y12" s="162"/>
      <c r="Z12" s="314"/>
      <c r="AA12" s="314"/>
      <c r="AB12" s="313"/>
      <c r="AC12" s="162"/>
      <c r="AD12" s="162"/>
      <c r="AE12" s="183" t="s">
        <v>213</v>
      </c>
      <c r="AF12" s="161"/>
      <c r="AG12" s="161"/>
      <c r="AH12" s="161" t="s">
        <v>214</v>
      </c>
      <c r="AI12" s="161" t="s">
        <v>215</v>
      </c>
      <c r="AJ12" s="161" t="s">
        <v>216</v>
      </c>
      <c r="AK12" s="161" t="s">
        <v>216</v>
      </c>
      <c r="AL12" s="318"/>
      <c r="AM12" s="240"/>
      <c r="AN12" s="240"/>
      <c r="AO12" s="167"/>
      <c r="AP12" s="321"/>
      <c r="AQ12" s="462">
        <v>194</v>
      </c>
      <c r="AR12" s="462">
        <v>236.00000000000009</v>
      </c>
      <c r="AS12" s="169"/>
      <c r="AT12" s="169"/>
      <c r="AU12" s="170"/>
      <c r="AV12" s="167"/>
      <c r="AW12" s="290"/>
      <c r="AX12" s="463"/>
      <c r="AY12" s="463"/>
      <c r="AZ12" s="463"/>
      <c r="BA12" s="463"/>
      <c r="BB12" s="463" t="s">
        <v>213</v>
      </c>
      <c r="BC12" s="326"/>
      <c r="BD12" s="326"/>
      <c r="BE12" s="326"/>
      <c r="BF12" s="326"/>
      <c r="BG12" s="167"/>
      <c r="BH12" s="240"/>
      <c r="BI12" s="240"/>
      <c r="BJ12" s="240"/>
      <c r="BK12" s="240"/>
      <c r="BL12" s="323"/>
      <c r="BM12" s="168"/>
      <c r="BN12" s="167"/>
      <c r="BO12" s="167"/>
      <c r="BP12" s="195"/>
      <c r="BQ12" s="438"/>
      <c r="BR12" s="435"/>
      <c r="BS12" s="436"/>
      <c r="BT12" s="436" t="s">
        <v>213</v>
      </c>
      <c r="BU12" s="437" t="s">
        <v>213</v>
      </c>
    </row>
    <row r="13" spans="1:264" s="42" customFormat="1" ht="24.95" customHeight="1" x14ac:dyDescent="0.25">
      <c r="A13" s="226" t="s">
        <v>51</v>
      </c>
      <c r="B13" s="227">
        <v>5</v>
      </c>
      <c r="C13" s="167">
        <v>25</v>
      </c>
      <c r="D13" s="167"/>
      <c r="E13" s="164"/>
      <c r="F13" s="164"/>
      <c r="G13" s="290"/>
      <c r="H13" s="290"/>
      <c r="I13" s="290" t="s">
        <v>213</v>
      </c>
      <c r="J13" s="290" t="s">
        <v>213</v>
      </c>
      <c r="K13" s="427" t="s">
        <v>213</v>
      </c>
      <c r="L13" s="290"/>
      <c r="M13" s="290"/>
      <c r="N13" s="427" t="s">
        <v>213</v>
      </c>
      <c r="O13" s="290"/>
      <c r="P13" s="290"/>
      <c r="Q13" s="427" t="s">
        <v>213</v>
      </c>
      <c r="R13" s="290"/>
      <c r="S13" s="290"/>
      <c r="T13" s="162"/>
      <c r="U13" s="162"/>
      <c r="V13" s="162"/>
      <c r="W13" s="162"/>
      <c r="X13" s="162"/>
      <c r="Y13" s="162"/>
      <c r="Z13" s="314"/>
      <c r="AA13" s="314"/>
      <c r="AB13" s="313"/>
      <c r="AC13" s="162"/>
      <c r="AD13" s="162"/>
      <c r="AE13" s="183" t="s">
        <v>213</v>
      </c>
      <c r="AF13" s="161"/>
      <c r="AG13" s="161"/>
      <c r="AH13" s="161"/>
      <c r="AI13" s="161"/>
      <c r="AJ13" s="161"/>
      <c r="AK13" s="161"/>
      <c r="AL13" s="318"/>
      <c r="AM13" s="240"/>
      <c r="AN13" s="240"/>
      <c r="AO13" s="167"/>
      <c r="AP13" s="321"/>
      <c r="AQ13" s="462" t="s">
        <v>213</v>
      </c>
      <c r="AR13" s="462" t="s">
        <v>213</v>
      </c>
      <c r="AS13" s="169"/>
      <c r="AT13" s="169"/>
      <c r="AU13" s="170"/>
      <c r="AV13" s="167"/>
      <c r="AW13" s="290"/>
      <c r="AX13" s="463"/>
      <c r="AY13" s="463"/>
      <c r="AZ13" s="463"/>
      <c r="BA13" s="463"/>
      <c r="BB13" s="463" t="s">
        <v>213</v>
      </c>
      <c r="BC13" s="326"/>
      <c r="BD13" s="326"/>
      <c r="BE13" s="326"/>
      <c r="BF13" s="326"/>
      <c r="BG13" s="167"/>
      <c r="BH13" s="240"/>
      <c r="BI13" s="240"/>
      <c r="BJ13" s="240"/>
      <c r="BK13" s="240"/>
      <c r="BL13" s="323"/>
      <c r="BM13" s="168"/>
      <c r="BN13" s="167"/>
      <c r="BO13" s="167"/>
      <c r="BP13" s="195"/>
      <c r="BQ13" s="438"/>
      <c r="BR13" s="435"/>
      <c r="BS13" s="436"/>
      <c r="BT13" s="436" t="s">
        <v>213</v>
      </c>
      <c r="BU13" s="437" t="s">
        <v>213</v>
      </c>
    </row>
    <row r="14" spans="1:264" s="42" customFormat="1" ht="24.95" customHeight="1" x14ac:dyDescent="0.25">
      <c r="A14" s="226" t="s">
        <v>52</v>
      </c>
      <c r="B14" s="227">
        <v>6</v>
      </c>
      <c r="C14" s="167">
        <v>28</v>
      </c>
      <c r="D14" s="167"/>
      <c r="E14" s="164"/>
      <c r="F14" s="164"/>
      <c r="G14" s="290"/>
      <c r="H14" s="290"/>
      <c r="I14" s="290" t="s">
        <v>213</v>
      </c>
      <c r="J14" s="290" t="s">
        <v>213</v>
      </c>
      <c r="K14" s="427" t="s">
        <v>213</v>
      </c>
      <c r="L14" s="290"/>
      <c r="M14" s="290"/>
      <c r="N14" s="427" t="s">
        <v>213</v>
      </c>
      <c r="O14" s="290"/>
      <c r="P14" s="290"/>
      <c r="Q14" s="427" t="s">
        <v>213</v>
      </c>
      <c r="R14" s="290"/>
      <c r="S14" s="290"/>
      <c r="T14" s="162"/>
      <c r="U14" s="162"/>
      <c r="V14" s="162"/>
      <c r="W14" s="162"/>
      <c r="X14" s="162"/>
      <c r="Y14" s="162"/>
      <c r="Z14" s="314"/>
      <c r="AA14" s="314"/>
      <c r="AB14" s="313"/>
      <c r="AC14" s="162"/>
      <c r="AD14" s="162"/>
      <c r="AE14" s="183" t="s">
        <v>213</v>
      </c>
      <c r="AF14" s="161"/>
      <c r="AG14" s="161"/>
      <c r="AH14" s="161"/>
      <c r="AI14" s="161"/>
      <c r="AJ14" s="161"/>
      <c r="AK14" s="161"/>
      <c r="AL14" s="318"/>
      <c r="AM14" s="240"/>
      <c r="AN14" s="240"/>
      <c r="AO14" s="167"/>
      <c r="AP14" s="321"/>
      <c r="AQ14" s="462" t="s">
        <v>213</v>
      </c>
      <c r="AR14" s="462" t="s">
        <v>213</v>
      </c>
      <c r="AS14" s="169"/>
      <c r="AT14" s="169"/>
      <c r="AU14" s="170"/>
      <c r="AV14" s="167"/>
      <c r="AW14" s="290"/>
      <c r="AX14" s="463"/>
      <c r="AY14" s="529"/>
      <c r="AZ14" s="463"/>
      <c r="BA14" s="463"/>
      <c r="BB14" s="463" t="s">
        <v>213</v>
      </c>
      <c r="BC14" s="326"/>
      <c r="BD14" s="326"/>
      <c r="BE14" s="326"/>
      <c r="BF14" s="326"/>
      <c r="BG14" s="167"/>
      <c r="BH14" s="240"/>
      <c r="BI14" s="240"/>
      <c r="BJ14" s="240"/>
      <c r="BK14" s="240"/>
      <c r="BL14" s="323"/>
      <c r="BM14" s="168"/>
      <c r="BN14" s="167"/>
      <c r="BO14" s="167"/>
      <c r="BP14" s="195"/>
      <c r="BQ14" s="438"/>
      <c r="BR14" s="435"/>
      <c r="BS14" s="436"/>
      <c r="BT14" s="436" t="s">
        <v>213</v>
      </c>
      <c r="BU14" s="437" t="s">
        <v>213</v>
      </c>
    </row>
    <row r="15" spans="1:264" s="42" customFormat="1" ht="24.95" customHeight="1" x14ac:dyDescent="0.25">
      <c r="A15" s="226" t="s">
        <v>53</v>
      </c>
      <c r="B15" s="227">
        <v>7</v>
      </c>
      <c r="C15" s="167">
        <v>25</v>
      </c>
      <c r="D15" s="167"/>
      <c r="E15" s="164"/>
      <c r="F15" s="164"/>
      <c r="G15" s="290"/>
      <c r="H15" s="290"/>
      <c r="I15" s="290" t="s">
        <v>213</v>
      </c>
      <c r="J15" s="290" t="s">
        <v>213</v>
      </c>
      <c r="K15" s="427" t="s">
        <v>213</v>
      </c>
      <c r="L15" s="290"/>
      <c r="M15" s="290"/>
      <c r="N15" s="427" t="s">
        <v>213</v>
      </c>
      <c r="O15" s="290"/>
      <c r="P15" s="290"/>
      <c r="Q15" s="427" t="s">
        <v>213</v>
      </c>
      <c r="R15" s="290"/>
      <c r="S15" s="290"/>
      <c r="T15" s="162"/>
      <c r="U15" s="162"/>
      <c r="V15" s="162"/>
      <c r="W15" s="162"/>
      <c r="X15" s="162"/>
      <c r="Y15" s="162"/>
      <c r="Z15" s="314"/>
      <c r="AA15" s="314"/>
      <c r="AB15" s="313"/>
      <c r="AC15" s="162"/>
      <c r="AD15" s="162"/>
      <c r="AE15" s="183" t="s">
        <v>213</v>
      </c>
      <c r="AF15" s="161"/>
      <c r="AG15" s="161"/>
      <c r="AH15" s="161"/>
      <c r="AI15" s="161"/>
      <c r="AJ15" s="161"/>
      <c r="AK15" s="161"/>
      <c r="AL15" s="318"/>
      <c r="AM15" s="240"/>
      <c r="AN15" s="240"/>
      <c r="AO15" s="167"/>
      <c r="AP15" s="321"/>
      <c r="AQ15" s="462" t="s">
        <v>213</v>
      </c>
      <c r="AR15" s="462" t="s">
        <v>213</v>
      </c>
      <c r="AS15" s="169"/>
      <c r="AT15" s="169"/>
      <c r="AU15" s="170"/>
      <c r="AV15" s="167"/>
      <c r="AW15" s="290"/>
      <c r="AX15" s="463"/>
      <c r="AY15" s="463"/>
      <c r="AZ15" s="463"/>
      <c r="BA15" s="463"/>
      <c r="BB15" s="463" t="s">
        <v>213</v>
      </c>
      <c r="BC15" s="326"/>
      <c r="BD15" s="326"/>
      <c r="BE15" s="326"/>
      <c r="BF15" s="326"/>
      <c r="BG15" s="167"/>
      <c r="BH15" s="240"/>
      <c r="BI15" s="240"/>
      <c r="BJ15" s="240"/>
      <c r="BK15" s="240"/>
      <c r="BL15" s="323"/>
      <c r="BM15" s="168"/>
      <c r="BN15" s="167"/>
      <c r="BO15" s="167"/>
      <c r="BP15" s="195"/>
      <c r="BQ15" s="438"/>
      <c r="BR15" s="435"/>
      <c r="BS15" s="436"/>
      <c r="BT15" s="436" t="s">
        <v>213</v>
      </c>
      <c r="BU15" s="437" t="s">
        <v>213</v>
      </c>
    </row>
    <row r="16" spans="1:264" s="42" customFormat="1" ht="24.95" customHeight="1" x14ac:dyDescent="0.25">
      <c r="A16" s="226" t="s">
        <v>47</v>
      </c>
      <c r="B16" s="227">
        <v>8</v>
      </c>
      <c r="C16" s="167">
        <v>25</v>
      </c>
      <c r="D16" s="167"/>
      <c r="E16" s="164">
        <v>6.99</v>
      </c>
      <c r="F16" s="164">
        <v>7.76</v>
      </c>
      <c r="G16" s="290">
        <v>1098</v>
      </c>
      <c r="H16" s="290">
        <v>1339</v>
      </c>
      <c r="I16" s="290">
        <v>204</v>
      </c>
      <c r="J16" s="290">
        <v>14</v>
      </c>
      <c r="K16" s="427">
        <v>93.137254901960787</v>
      </c>
      <c r="L16" s="290">
        <v>341</v>
      </c>
      <c r="M16" s="290">
        <v>28.49</v>
      </c>
      <c r="N16" s="427">
        <v>91.645161290322577</v>
      </c>
      <c r="O16" s="290">
        <v>682</v>
      </c>
      <c r="P16" s="290">
        <v>77</v>
      </c>
      <c r="Q16" s="427">
        <v>88.709677419354847</v>
      </c>
      <c r="R16" s="290"/>
      <c r="S16" s="290"/>
      <c r="T16" s="162"/>
      <c r="U16" s="162"/>
      <c r="V16" s="162"/>
      <c r="W16" s="162"/>
      <c r="X16" s="162"/>
      <c r="Y16" s="162"/>
      <c r="Z16" s="314"/>
      <c r="AA16" s="314"/>
      <c r="AB16" s="313"/>
      <c r="AC16" s="162">
        <v>5.4</v>
      </c>
      <c r="AD16" s="162">
        <v>4.5</v>
      </c>
      <c r="AE16" s="183">
        <v>16.666666666666671</v>
      </c>
      <c r="AF16" s="161"/>
      <c r="AG16" s="161"/>
      <c r="AH16" s="161" t="s">
        <v>214</v>
      </c>
      <c r="AI16" s="161" t="s">
        <v>215</v>
      </c>
      <c r="AJ16" s="161" t="s">
        <v>216</v>
      </c>
      <c r="AK16" s="161" t="s">
        <v>216</v>
      </c>
      <c r="AL16" s="318"/>
      <c r="AM16" s="240"/>
      <c r="AN16" s="240"/>
      <c r="AO16" s="167"/>
      <c r="AP16" s="321"/>
      <c r="AQ16" s="462">
        <v>166.00000000000003</v>
      </c>
      <c r="AR16" s="462">
        <v>240</v>
      </c>
      <c r="AS16" s="169"/>
      <c r="AT16" s="169"/>
      <c r="AU16" s="170"/>
      <c r="AV16" s="167"/>
      <c r="AW16" s="290"/>
      <c r="AX16" s="463"/>
      <c r="AY16" s="463"/>
      <c r="AZ16" s="463"/>
      <c r="BA16" s="463"/>
      <c r="BB16" s="463" t="s">
        <v>213</v>
      </c>
      <c r="BC16" s="326"/>
      <c r="BD16" s="326"/>
      <c r="BE16" s="326"/>
      <c r="BF16" s="326"/>
      <c r="BG16" s="167"/>
      <c r="BH16" s="240"/>
      <c r="BI16" s="240"/>
      <c r="BJ16" s="240"/>
      <c r="BK16" s="240"/>
      <c r="BL16" s="323"/>
      <c r="BM16" s="168"/>
      <c r="BN16" s="167"/>
      <c r="BO16" s="167"/>
      <c r="BP16" s="195"/>
      <c r="BQ16" s="438"/>
      <c r="BR16" s="435"/>
      <c r="BS16" s="436"/>
      <c r="BT16" s="436" t="s">
        <v>213</v>
      </c>
      <c r="BU16" s="437" t="s">
        <v>213</v>
      </c>
    </row>
    <row r="17" spans="1:73" s="42" customFormat="1" ht="24.95" customHeight="1" x14ac:dyDescent="0.25">
      <c r="A17" s="226" t="s">
        <v>48</v>
      </c>
      <c r="B17" s="227">
        <v>9</v>
      </c>
      <c r="C17" s="167">
        <v>28</v>
      </c>
      <c r="D17" s="167"/>
      <c r="E17" s="164"/>
      <c r="F17" s="164"/>
      <c r="G17" s="290"/>
      <c r="H17" s="290"/>
      <c r="I17" s="290" t="s">
        <v>213</v>
      </c>
      <c r="J17" s="290" t="s">
        <v>213</v>
      </c>
      <c r="K17" s="427" t="s">
        <v>213</v>
      </c>
      <c r="L17" s="290"/>
      <c r="M17" s="290"/>
      <c r="N17" s="427" t="s">
        <v>213</v>
      </c>
      <c r="O17" s="290"/>
      <c r="P17" s="290"/>
      <c r="Q17" s="427" t="s">
        <v>213</v>
      </c>
      <c r="R17" s="290"/>
      <c r="S17" s="290"/>
      <c r="T17" s="162"/>
      <c r="U17" s="162"/>
      <c r="V17" s="162"/>
      <c r="W17" s="162"/>
      <c r="X17" s="162"/>
      <c r="Y17" s="162"/>
      <c r="Z17" s="314"/>
      <c r="AA17" s="314"/>
      <c r="AB17" s="313"/>
      <c r="AC17" s="162"/>
      <c r="AD17" s="162"/>
      <c r="AE17" s="183" t="s">
        <v>213</v>
      </c>
      <c r="AF17" s="161"/>
      <c r="AG17" s="161"/>
      <c r="AH17" s="161"/>
      <c r="AI17" s="161"/>
      <c r="AJ17" s="161"/>
      <c r="AK17" s="161"/>
      <c r="AL17" s="318"/>
      <c r="AM17" s="240"/>
      <c r="AN17" s="240"/>
      <c r="AO17" s="167"/>
      <c r="AP17" s="321"/>
      <c r="AQ17" s="462" t="s">
        <v>213</v>
      </c>
      <c r="AR17" s="462" t="s">
        <v>213</v>
      </c>
      <c r="AS17" s="169"/>
      <c r="AT17" s="169"/>
      <c r="AU17" s="170"/>
      <c r="AV17" s="167"/>
      <c r="AW17" s="290"/>
      <c r="AX17" s="463"/>
      <c r="AY17" s="463"/>
      <c r="AZ17" s="463"/>
      <c r="BA17" s="463"/>
      <c r="BB17" s="463" t="s">
        <v>213</v>
      </c>
      <c r="BC17" s="326"/>
      <c r="BD17" s="326"/>
      <c r="BE17" s="326"/>
      <c r="BF17" s="326"/>
      <c r="BG17" s="167"/>
      <c r="BH17" s="240"/>
      <c r="BI17" s="240"/>
      <c r="BJ17" s="240"/>
      <c r="BK17" s="240"/>
      <c r="BL17" s="323"/>
      <c r="BM17" s="168"/>
      <c r="BN17" s="167"/>
      <c r="BO17" s="167"/>
      <c r="BP17" s="195"/>
      <c r="BQ17" s="438"/>
      <c r="BR17" s="435"/>
      <c r="BS17" s="436"/>
      <c r="BT17" s="436" t="s">
        <v>213</v>
      </c>
      <c r="BU17" s="437" t="s">
        <v>213</v>
      </c>
    </row>
    <row r="18" spans="1:73" s="42" customFormat="1" ht="24.95" customHeight="1" x14ac:dyDescent="0.25">
      <c r="A18" s="226" t="s">
        <v>49</v>
      </c>
      <c r="B18" s="227">
        <v>10</v>
      </c>
      <c r="C18" s="167">
        <v>30</v>
      </c>
      <c r="D18" s="167"/>
      <c r="E18" s="164"/>
      <c r="F18" s="164"/>
      <c r="G18" s="290"/>
      <c r="H18" s="290"/>
      <c r="I18" s="290" t="s">
        <v>213</v>
      </c>
      <c r="J18" s="290" t="s">
        <v>213</v>
      </c>
      <c r="K18" s="427" t="s">
        <v>213</v>
      </c>
      <c r="L18" s="290"/>
      <c r="M18" s="290"/>
      <c r="N18" s="427"/>
      <c r="O18" s="290"/>
      <c r="P18" s="290"/>
      <c r="Q18" s="427" t="s">
        <v>213</v>
      </c>
      <c r="R18" s="290"/>
      <c r="S18" s="290"/>
      <c r="T18" s="162"/>
      <c r="U18" s="162"/>
      <c r="V18" s="162"/>
      <c r="W18" s="162"/>
      <c r="X18" s="162"/>
      <c r="Y18" s="162"/>
      <c r="Z18" s="314"/>
      <c r="AA18" s="314"/>
      <c r="AB18" s="313"/>
      <c r="AC18" s="162"/>
      <c r="AD18" s="162"/>
      <c r="AE18" s="183" t="s">
        <v>213</v>
      </c>
      <c r="AF18" s="161"/>
      <c r="AG18" s="161"/>
      <c r="AH18" s="161"/>
      <c r="AI18" s="161"/>
      <c r="AJ18" s="161"/>
      <c r="AK18" s="161"/>
      <c r="AL18" s="318"/>
      <c r="AM18" s="240"/>
      <c r="AN18" s="240"/>
      <c r="AO18" s="167"/>
      <c r="AP18" s="321"/>
      <c r="AQ18" s="462" t="s">
        <v>213</v>
      </c>
      <c r="AR18" s="462" t="s">
        <v>213</v>
      </c>
      <c r="AS18" s="169"/>
      <c r="AT18" s="169"/>
      <c r="AU18" s="170"/>
      <c r="AV18" s="167"/>
      <c r="AW18" s="290"/>
      <c r="AX18" s="463"/>
      <c r="AY18" s="463"/>
      <c r="AZ18" s="463"/>
      <c r="BA18" s="463"/>
      <c r="BB18" s="463" t="s">
        <v>213</v>
      </c>
      <c r="BC18" s="326"/>
      <c r="BD18" s="326"/>
      <c r="BE18" s="326"/>
      <c r="BF18" s="326"/>
      <c r="BG18" s="167"/>
      <c r="BH18" s="240"/>
      <c r="BI18" s="240"/>
      <c r="BJ18" s="240"/>
      <c r="BK18" s="240"/>
      <c r="BL18" s="323"/>
      <c r="BM18" s="168"/>
      <c r="BN18" s="167"/>
      <c r="BO18" s="167"/>
      <c r="BP18" s="195"/>
      <c r="BQ18" s="438"/>
      <c r="BR18" s="435"/>
      <c r="BS18" s="436"/>
      <c r="BT18" s="436" t="s">
        <v>213</v>
      </c>
      <c r="BU18" s="437" t="s">
        <v>213</v>
      </c>
    </row>
    <row r="19" spans="1:73" s="42" customFormat="1" ht="24.95" customHeight="1" x14ac:dyDescent="0.25">
      <c r="A19" s="226" t="s">
        <v>50</v>
      </c>
      <c r="B19" s="227">
        <v>11</v>
      </c>
      <c r="C19" s="167">
        <v>36</v>
      </c>
      <c r="D19" s="167"/>
      <c r="E19" s="164">
        <v>7.27</v>
      </c>
      <c r="F19" s="164">
        <v>6.79</v>
      </c>
      <c r="G19" s="290">
        <v>1391</v>
      </c>
      <c r="H19" s="290">
        <v>1290</v>
      </c>
      <c r="I19" s="290">
        <v>408</v>
      </c>
      <c r="J19" s="290">
        <v>23</v>
      </c>
      <c r="K19" s="427">
        <v>94.362745098039213</v>
      </c>
      <c r="L19" s="290">
        <v>523.07692307692309</v>
      </c>
      <c r="M19" s="290">
        <v>32.93</v>
      </c>
      <c r="N19" s="427">
        <v>93.70455882352941</v>
      </c>
      <c r="O19" s="290">
        <v>1046.1538461538462</v>
      </c>
      <c r="P19" s="290">
        <v>89</v>
      </c>
      <c r="Q19" s="427">
        <v>91.492647058823536</v>
      </c>
      <c r="R19" s="290"/>
      <c r="S19" s="290"/>
      <c r="T19" s="162"/>
      <c r="U19" s="162"/>
      <c r="V19" s="162"/>
      <c r="W19" s="162"/>
      <c r="X19" s="162"/>
      <c r="Y19" s="162"/>
      <c r="Z19" s="314"/>
      <c r="AA19" s="314"/>
      <c r="AB19" s="313"/>
      <c r="AC19" s="162"/>
      <c r="AD19" s="162"/>
      <c r="AE19" s="183" t="s">
        <v>213</v>
      </c>
      <c r="AF19" s="161"/>
      <c r="AG19" s="161"/>
      <c r="AH19" s="161" t="s">
        <v>214</v>
      </c>
      <c r="AI19" s="161" t="s">
        <v>215</v>
      </c>
      <c r="AJ19" s="161" t="s">
        <v>216</v>
      </c>
      <c r="AK19" s="161" t="s">
        <v>216</v>
      </c>
      <c r="AL19" s="318"/>
      <c r="AM19" s="240"/>
      <c r="AN19" s="240"/>
      <c r="AO19" s="167"/>
      <c r="AP19" s="321"/>
      <c r="AQ19" s="462">
        <v>180</v>
      </c>
      <c r="AR19" s="462">
        <v>255</v>
      </c>
      <c r="AS19" s="169"/>
      <c r="AT19" s="169"/>
      <c r="AU19" s="170"/>
      <c r="AV19" s="167"/>
      <c r="AW19" s="290">
        <v>25</v>
      </c>
      <c r="AX19" s="463"/>
      <c r="AY19" s="463"/>
      <c r="AZ19" s="463"/>
      <c r="BA19" s="463"/>
      <c r="BB19" s="463" t="s">
        <v>213</v>
      </c>
      <c r="BC19" s="326"/>
      <c r="BD19" s="326"/>
      <c r="BE19" s="326"/>
      <c r="BF19" s="326"/>
      <c r="BG19" s="167"/>
      <c r="BH19" s="240"/>
      <c r="BI19" s="240"/>
      <c r="BJ19" s="240"/>
      <c r="BK19" s="240"/>
      <c r="BL19" s="323"/>
      <c r="BM19" s="168"/>
      <c r="BN19" s="167"/>
      <c r="BO19" s="167"/>
      <c r="BP19" s="195"/>
      <c r="BQ19" s="438"/>
      <c r="BR19" s="435"/>
      <c r="BS19" s="436"/>
      <c r="BT19" s="436" t="s">
        <v>213</v>
      </c>
      <c r="BU19" s="437" t="s">
        <v>213</v>
      </c>
    </row>
    <row r="20" spans="1:73" s="42" customFormat="1" ht="24.95" customHeight="1" x14ac:dyDescent="0.25">
      <c r="A20" s="226" t="s">
        <v>51</v>
      </c>
      <c r="B20" s="227">
        <v>12</v>
      </c>
      <c r="C20" s="167">
        <v>38</v>
      </c>
      <c r="D20" s="167"/>
      <c r="E20" s="164"/>
      <c r="F20" s="164"/>
      <c r="G20" s="290"/>
      <c r="H20" s="290"/>
      <c r="I20" s="290" t="s">
        <v>213</v>
      </c>
      <c r="J20" s="290" t="s">
        <v>213</v>
      </c>
      <c r="K20" s="427" t="s">
        <v>213</v>
      </c>
      <c r="L20" s="290"/>
      <c r="M20" s="290"/>
      <c r="N20" s="427" t="s">
        <v>213</v>
      </c>
      <c r="O20" s="290"/>
      <c r="P20" s="290"/>
      <c r="Q20" s="427" t="s">
        <v>213</v>
      </c>
      <c r="R20" s="290"/>
      <c r="S20" s="290"/>
      <c r="T20" s="162"/>
      <c r="U20" s="162"/>
      <c r="V20" s="162"/>
      <c r="W20" s="162"/>
      <c r="X20" s="162"/>
      <c r="Y20" s="162"/>
      <c r="Z20" s="314"/>
      <c r="AA20" s="314"/>
      <c r="AB20" s="313"/>
      <c r="AC20" s="162"/>
      <c r="AD20" s="162"/>
      <c r="AE20" s="183" t="s">
        <v>213</v>
      </c>
      <c r="AF20" s="161"/>
      <c r="AG20" s="161"/>
      <c r="AH20" s="161"/>
      <c r="AI20" s="161"/>
      <c r="AJ20" s="161"/>
      <c r="AK20" s="161"/>
      <c r="AL20" s="318"/>
      <c r="AM20" s="240"/>
      <c r="AN20" s="240"/>
      <c r="AO20" s="167"/>
      <c r="AP20" s="321"/>
      <c r="AQ20" s="462" t="s">
        <v>213</v>
      </c>
      <c r="AR20" s="462" t="s">
        <v>213</v>
      </c>
      <c r="AS20" s="169"/>
      <c r="AT20" s="169"/>
      <c r="AU20" s="170"/>
      <c r="AV20" s="167"/>
      <c r="AW20" s="290"/>
      <c r="AX20" s="463"/>
      <c r="AY20" s="463"/>
      <c r="AZ20" s="463"/>
      <c r="BA20" s="463"/>
      <c r="BB20" s="463" t="s">
        <v>213</v>
      </c>
      <c r="BC20" s="326"/>
      <c r="BD20" s="326"/>
      <c r="BE20" s="326"/>
      <c r="BF20" s="326"/>
      <c r="BG20" s="167"/>
      <c r="BH20" s="240"/>
      <c r="BI20" s="240"/>
      <c r="BJ20" s="240"/>
      <c r="BK20" s="240"/>
      <c r="BL20" s="323"/>
      <c r="BM20" s="168"/>
      <c r="BN20" s="167"/>
      <c r="BO20" s="167"/>
      <c r="BP20" s="195"/>
      <c r="BQ20" s="438"/>
      <c r="BR20" s="435"/>
      <c r="BS20" s="436"/>
      <c r="BT20" s="436" t="s">
        <v>213</v>
      </c>
      <c r="BU20" s="437" t="s">
        <v>213</v>
      </c>
    </row>
    <row r="21" spans="1:73" s="42" customFormat="1" ht="24.95" customHeight="1" x14ac:dyDescent="0.25">
      <c r="A21" s="226" t="s">
        <v>52</v>
      </c>
      <c r="B21" s="227">
        <v>13</v>
      </c>
      <c r="C21" s="167">
        <v>37</v>
      </c>
      <c r="D21" s="167"/>
      <c r="E21" s="164"/>
      <c r="F21" s="164"/>
      <c r="G21" s="290"/>
      <c r="H21" s="290"/>
      <c r="I21" s="290" t="s">
        <v>213</v>
      </c>
      <c r="J21" s="290" t="s">
        <v>213</v>
      </c>
      <c r="K21" s="427" t="s">
        <v>213</v>
      </c>
      <c r="L21" s="290"/>
      <c r="M21" s="290"/>
      <c r="N21" s="427" t="s">
        <v>213</v>
      </c>
      <c r="O21" s="290"/>
      <c r="P21" s="290"/>
      <c r="Q21" s="427" t="s">
        <v>213</v>
      </c>
      <c r="R21" s="290"/>
      <c r="S21" s="290"/>
      <c r="T21" s="162"/>
      <c r="U21" s="162"/>
      <c r="V21" s="162"/>
      <c r="W21" s="162"/>
      <c r="X21" s="162"/>
      <c r="Y21" s="162"/>
      <c r="Z21" s="314"/>
      <c r="AA21" s="314"/>
      <c r="AB21" s="313"/>
      <c r="AC21" s="162"/>
      <c r="AD21" s="162"/>
      <c r="AE21" s="183" t="s">
        <v>213</v>
      </c>
      <c r="AF21" s="161"/>
      <c r="AG21" s="161"/>
      <c r="AH21" s="161"/>
      <c r="AI21" s="161"/>
      <c r="AJ21" s="161"/>
      <c r="AK21" s="161"/>
      <c r="AL21" s="318"/>
      <c r="AM21" s="240"/>
      <c r="AN21" s="240"/>
      <c r="AO21" s="167"/>
      <c r="AP21" s="321"/>
      <c r="AQ21" s="462" t="s">
        <v>213</v>
      </c>
      <c r="AR21" s="462" t="s">
        <v>213</v>
      </c>
      <c r="AS21" s="169"/>
      <c r="AT21" s="169"/>
      <c r="AU21" s="170"/>
      <c r="AV21" s="167"/>
      <c r="AW21" s="290"/>
      <c r="AX21" s="463"/>
      <c r="AY21" s="463"/>
      <c r="AZ21" s="463"/>
      <c r="BA21" s="463"/>
      <c r="BB21" s="463" t="s">
        <v>213</v>
      </c>
      <c r="BC21" s="326"/>
      <c r="BD21" s="326"/>
      <c r="BE21" s="326"/>
      <c r="BF21" s="326"/>
      <c r="BG21" s="167"/>
      <c r="BH21" s="240"/>
      <c r="BI21" s="240"/>
      <c r="BJ21" s="240"/>
      <c r="BK21" s="240"/>
      <c r="BL21" s="323"/>
      <c r="BM21" s="168"/>
      <c r="BN21" s="167"/>
      <c r="BO21" s="167"/>
      <c r="BP21" s="195"/>
      <c r="BQ21" s="438"/>
      <c r="BR21" s="435"/>
      <c r="BS21" s="436"/>
      <c r="BT21" s="436" t="s">
        <v>213</v>
      </c>
      <c r="BU21" s="437" t="s">
        <v>213</v>
      </c>
    </row>
    <row r="22" spans="1:73" s="42" customFormat="1" ht="24.95" customHeight="1" x14ac:dyDescent="0.25">
      <c r="A22" s="226" t="s">
        <v>53</v>
      </c>
      <c r="B22" s="227">
        <v>14</v>
      </c>
      <c r="C22" s="167">
        <v>40</v>
      </c>
      <c r="D22" s="167"/>
      <c r="E22" s="164"/>
      <c r="F22" s="164"/>
      <c r="G22" s="290"/>
      <c r="H22" s="290"/>
      <c r="I22" s="290" t="s">
        <v>213</v>
      </c>
      <c r="J22" s="290" t="s">
        <v>213</v>
      </c>
      <c r="K22" s="427" t="s">
        <v>213</v>
      </c>
      <c r="L22" s="290"/>
      <c r="M22" s="290"/>
      <c r="N22" s="427" t="s">
        <v>213</v>
      </c>
      <c r="O22" s="290"/>
      <c r="P22" s="290"/>
      <c r="Q22" s="427" t="s">
        <v>213</v>
      </c>
      <c r="R22" s="290"/>
      <c r="S22" s="290"/>
      <c r="T22" s="162"/>
      <c r="U22" s="162"/>
      <c r="V22" s="162"/>
      <c r="W22" s="162"/>
      <c r="X22" s="162"/>
      <c r="Y22" s="162"/>
      <c r="Z22" s="314"/>
      <c r="AA22" s="314"/>
      <c r="AB22" s="313"/>
      <c r="AC22" s="162"/>
      <c r="AD22" s="162"/>
      <c r="AE22" s="183" t="s">
        <v>213</v>
      </c>
      <c r="AF22" s="161"/>
      <c r="AG22" s="161"/>
      <c r="AH22" s="161"/>
      <c r="AI22" s="161"/>
      <c r="AJ22" s="161"/>
      <c r="AK22" s="161"/>
      <c r="AL22" s="318"/>
      <c r="AM22" s="240"/>
      <c r="AN22" s="240"/>
      <c r="AO22" s="167"/>
      <c r="AP22" s="321"/>
      <c r="AQ22" s="462" t="s">
        <v>213</v>
      </c>
      <c r="AR22" s="462" t="s">
        <v>213</v>
      </c>
      <c r="AS22" s="169"/>
      <c r="AT22" s="169"/>
      <c r="AU22" s="170"/>
      <c r="AV22" s="167"/>
      <c r="AW22" s="290"/>
      <c r="AX22" s="463"/>
      <c r="AY22" s="463"/>
      <c r="AZ22" s="463"/>
      <c r="BA22" s="463"/>
      <c r="BB22" s="463" t="s">
        <v>213</v>
      </c>
      <c r="BC22" s="326"/>
      <c r="BD22" s="326"/>
      <c r="BE22" s="326"/>
      <c r="BF22" s="326"/>
      <c r="BG22" s="167"/>
      <c r="BH22" s="240"/>
      <c r="BI22" s="240"/>
      <c r="BJ22" s="240"/>
      <c r="BK22" s="240"/>
      <c r="BL22" s="323"/>
      <c r="BM22" s="168"/>
      <c r="BN22" s="167"/>
      <c r="BO22" s="167"/>
      <c r="BP22" s="195"/>
      <c r="BQ22" s="438"/>
      <c r="BR22" s="435"/>
      <c r="BS22" s="436"/>
      <c r="BT22" s="436" t="s">
        <v>213</v>
      </c>
      <c r="BU22" s="437" t="s">
        <v>213</v>
      </c>
    </row>
    <row r="23" spans="1:73" s="42" customFormat="1" ht="24.95" customHeight="1" x14ac:dyDescent="0.25">
      <c r="A23" s="226" t="s">
        <v>47</v>
      </c>
      <c r="B23" s="227">
        <v>15</v>
      </c>
      <c r="C23" s="167">
        <v>42</v>
      </c>
      <c r="D23" s="167"/>
      <c r="E23" s="164"/>
      <c r="F23" s="164"/>
      <c r="G23" s="290"/>
      <c r="H23" s="290"/>
      <c r="I23" s="290" t="s">
        <v>213</v>
      </c>
      <c r="J23" s="290" t="s">
        <v>213</v>
      </c>
      <c r="K23" s="427" t="s">
        <v>213</v>
      </c>
      <c r="L23" s="290"/>
      <c r="M23" s="290"/>
      <c r="N23" s="427" t="s">
        <v>213</v>
      </c>
      <c r="O23" s="290"/>
      <c r="P23" s="290"/>
      <c r="Q23" s="427" t="s">
        <v>213</v>
      </c>
      <c r="R23" s="290"/>
      <c r="S23" s="290"/>
      <c r="T23" s="162"/>
      <c r="U23" s="162"/>
      <c r="V23" s="162"/>
      <c r="W23" s="162"/>
      <c r="X23" s="162"/>
      <c r="Y23" s="162"/>
      <c r="Z23" s="314"/>
      <c r="AA23" s="314"/>
      <c r="AB23" s="313"/>
      <c r="AC23" s="162"/>
      <c r="AD23" s="162"/>
      <c r="AE23" s="183" t="s">
        <v>213</v>
      </c>
      <c r="AF23" s="161"/>
      <c r="AG23" s="161"/>
      <c r="AH23" s="161"/>
      <c r="AI23" s="161"/>
      <c r="AJ23" s="161"/>
      <c r="AK23" s="161"/>
      <c r="AL23" s="318"/>
      <c r="AM23" s="240"/>
      <c r="AN23" s="240"/>
      <c r="AO23" s="167"/>
      <c r="AP23" s="321"/>
      <c r="AQ23" s="462" t="s">
        <v>213</v>
      </c>
      <c r="AR23" s="462" t="s">
        <v>213</v>
      </c>
      <c r="AS23" s="169"/>
      <c r="AT23" s="169"/>
      <c r="AU23" s="170"/>
      <c r="AV23" s="167"/>
      <c r="AW23" s="290"/>
      <c r="AX23" s="463"/>
      <c r="AY23" s="463"/>
      <c r="AZ23" s="463"/>
      <c r="BA23" s="463"/>
      <c r="BB23" s="463" t="s">
        <v>213</v>
      </c>
      <c r="BC23" s="326"/>
      <c r="BD23" s="326"/>
      <c r="BE23" s="326"/>
      <c r="BF23" s="326"/>
      <c r="BG23" s="167"/>
      <c r="BH23" s="240"/>
      <c r="BI23" s="240"/>
      <c r="BJ23" s="240"/>
      <c r="BK23" s="240"/>
      <c r="BL23" s="323"/>
      <c r="BM23" s="168"/>
      <c r="BN23" s="167"/>
      <c r="BO23" s="167"/>
      <c r="BP23" s="195"/>
      <c r="BQ23" s="438"/>
      <c r="BR23" s="435"/>
      <c r="BS23" s="436"/>
      <c r="BT23" s="436" t="s">
        <v>213</v>
      </c>
      <c r="BU23" s="437" t="s">
        <v>213</v>
      </c>
    </row>
    <row r="24" spans="1:73" s="42" customFormat="1" ht="24.95" customHeight="1" x14ac:dyDescent="0.25">
      <c r="A24" s="226" t="s">
        <v>48</v>
      </c>
      <c r="B24" s="227">
        <v>16</v>
      </c>
      <c r="C24" s="167">
        <v>38</v>
      </c>
      <c r="D24" s="167"/>
      <c r="E24" s="164">
        <v>7.56</v>
      </c>
      <c r="F24" s="164">
        <v>7.6</v>
      </c>
      <c r="G24" s="290">
        <v>1272</v>
      </c>
      <c r="H24" s="290">
        <v>1369</v>
      </c>
      <c r="I24" s="290">
        <v>214</v>
      </c>
      <c r="J24" s="290">
        <v>25</v>
      </c>
      <c r="K24" s="427">
        <v>88.317757009345797</v>
      </c>
      <c r="L24" s="290">
        <v>354.5</v>
      </c>
      <c r="M24" s="290">
        <v>42.18</v>
      </c>
      <c r="N24" s="427">
        <v>88.101551480959102</v>
      </c>
      <c r="O24" s="290">
        <v>709</v>
      </c>
      <c r="P24" s="290">
        <v>114</v>
      </c>
      <c r="Q24" s="427">
        <v>83.921015514809596</v>
      </c>
      <c r="R24" s="290"/>
      <c r="S24" s="290"/>
      <c r="T24" s="162"/>
      <c r="U24" s="162"/>
      <c r="V24" s="162"/>
      <c r="W24" s="162"/>
      <c r="X24" s="162"/>
      <c r="Y24" s="162"/>
      <c r="Z24" s="314"/>
      <c r="AA24" s="314"/>
      <c r="AB24" s="313"/>
      <c r="AC24" s="162"/>
      <c r="AD24" s="162"/>
      <c r="AE24" s="183" t="s">
        <v>213</v>
      </c>
      <c r="AF24" s="161"/>
      <c r="AG24" s="161"/>
      <c r="AH24" s="161" t="s">
        <v>214</v>
      </c>
      <c r="AI24" s="161" t="s">
        <v>215</v>
      </c>
      <c r="AJ24" s="161" t="s">
        <v>216</v>
      </c>
      <c r="AK24" s="161" t="s">
        <v>216</v>
      </c>
      <c r="AL24" s="318"/>
      <c r="AM24" s="240"/>
      <c r="AN24" s="240"/>
      <c r="AO24" s="167"/>
      <c r="AP24" s="321"/>
      <c r="AQ24" s="462">
        <v>224</v>
      </c>
      <c r="AR24" s="462">
        <v>340</v>
      </c>
      <c r="AS24" s="169"/>
      <c r="AT24" s="169"/>
      <c r="AU24" s="170"/>
      <c r="AV24" s="167"/>
      <c r="AW24" s="290"/>
      <c r="AX24" s="463"/>
      <c r="AY24" s="463"/>
      <c r="AZ24" s="463"/>
      <c r="BA24" s="463"/>
      <c r="BB24" s="463" t="s">
        <v>213</v>
      </c>
      <c r="BC24" s="326"/>
      <c r="BD24" s="326"/>
      <c r="BE24" s="326"/>
      <c r="BF24" s="326"/>
      <c r="BG24" s="167"/>
      <c r="BH24" s="240"/>
      <c r="BI24" s="240"/>
      <c r="BJ24" s="240"/>
      <c r="BK24" s="240"/>
      <c r="BL24" s="323"/>
      <c r="BM24" s="168"/>
      <c r="BN24" s="167"/>
      <c r="BO24" s="167"/>
      <c r="BP24" s="195"/>
      <c r="BQ24" s="438"/>
      <c r="BR24" s="435"/>
      <c r="BS24" s="436"/>
      <c r="BT24" s="436" t="s">
        <v>213</v>
      </c>
      <c r="BU24" s="437" t="s">
        <v>213</v>
      </c>
    </row>
    <row r="25" spans="1:73" s="42" customFormat="1" ht="24.95" customHeight="1" x14ac:dyDescent="0.25">
      <c r="A25" s="226" t="s">
        <v>49</v>
      </c>
      <c r="B25" s="227">
        <v>17</v>
      </c>
      <c r="C25" s="167">
        <v>35</v>
      </c>
      <c r="D25" s="167"/>
      <c r="E25" s="164"/>
      <c r="F25" s="164"/>
      <c r="G25" s="290"/>
      <c r="H25" s="290"/>
      <c r="I25" s="290" t="s">
        <v>213</v>
      </c>
      <c r="J25" s="290" t="s">
        <v>213</v>
      </c>
      <c r="K25" s="427" t="s">
        <v>213</v>
      </c>
      <c r="L25" s="290"/>
      <c r="M25" s="290"/>
      <c r="N25" s="427"/>
      <c r="O25" s="290"/>
      <c r="P25" s="290"/>
      <c r="Q25" s="427" t="s">
        <v>213</v>
      </c>
      <c r="R25" s="290"/>
      <c r="S25" s="290"/>
      <c r="T25" s="162"/>
      <c r="U25" s="162"/>
      <c r="V25" s="162"/>
      <c r="W25" s="162"/>
      <c r="X25" s="162"/>
      <c r="Y25" s="162"/>
      <c r="Z25" s="314"/>
      <c r="AA25" s="314"/>
      <c r="AB25" s="313"/>
      <c r="AC25" s="162"/>
      <c r="AD25" s="162"/>
      <c r="AE25" s="183" t="s">
        <v>213</v>
      </c>
      <c r="AF25" s="161"/>
      <c r="AG25" s="161"/>
      <c r="AH25" s="161"/>
      <c r="AI25" s="161"/>
      <c r="AJ25" s="161"/>
      <c r="AK25" s="161"/>
      <c r="AL25" s="318"/>
      <c r="AM25" s="240"/>
      <c r="AN25" s="240"/>
      <c r="AO25" s="167"/>
      <c r="AP25" s="321"/>
      <c r="AQ25" s="462" t="s">
        <v>213</v>
      </c>
      <c r="AR25" s="462" t="s">
        <v>213</v>
      </c>
      <c r="AS25" s="169"/>
      <c r="AT25" s="169"/>
      <c r="AU25" s="170"/>
      <c r="AV25" s="167"/>
      <c r="AW25" s="290"/>
      <c r="AX25" s="463"/>
      <c r="AY25" s="463"/>
      <c r="AZ25" s="463"/>
      <c r="BA25" s="463"/>
      <c r="BB25" s="463" t="s">
        <v>213</v>
      </c>
      <c r="BC25" s="326"/>
      <c r="BD25" s="326"/>
      <c r="BE25" s="326"/>
      <c r="BF25" s="326"/>
      <c r="BG25" s="167"/>
      <c r="BH25" s="240"/>
      <c r="BI25" s="240"/>
      <c r="BJ25" s="240"/>
      <c r="BK25" s="240"/>
      <c r="BL25" s="323"/>
      <c r="BM25" s="168"/>
      <c r="BN25" s="167"/>
      <c r="BO25" s="167"/>
      <c r="BP25" s="195"/>
      <c r="BQ25" s="438"/>
      <c r="BR25" s="435"/>
      <c r="BS25" s="436"/>
      <c r="BT25" s="436" t="s">
        <v>213</v>
      </c>
      <c r="BU25" s="437" t="s">
        <v>213</v>
      </c>
    </row>
    <row r="26" spans="1:73" s="42" customFormat="1" ht="24.95" customHeight="1" x14ac:dyDescent="0.25">
      <c r="A26" s="226" t="s">
        <v>50</v>
      </c>
      <c r="B26" s="227">
        <v>18</v>
      </c>
      <c r="C26" s="167">
        <v>36</v>
      </c>
      <c r="D26" s="167"/>
      <c r="E26" s="164">
        <v>7.36</v>
      </c>
      <c r="F26" s="164">
        <v>7.8</v>
      </c>
      <c r="G26" s="290">
        <v>1501</v>
      </c>
      <c r="H26" s="290">
        <v>1487</v>
      </c>
      <c r="I26" s="290">
        <v>450.00000000000011</v>
      </c>
      <c r="J26" s="290">
        <v>29.999999999999886</v>
      </c>
      <c r="K26" s="427">
        <v>93.333333333333357</v>
      </c>
      <c r="L26" s="290">
        <v>576.92307692307702</v>
      </c>
      <c r="M26" s="290">
        <v>32.19</v>
      </c>
      <c r="N26" s="427">
        <v>94.420400000000001</v>
      </c>
      <c r="O26" s="290">
        <v>1153.846153846154</v>
      </c>
      <c r="P26" s="290">
        <v>87</v>
      </c>
      <c r="Q26" s="427">
        <v>92.460000000000008</v>
      </c>
      <c r="R26" s="290"/>
      <c r="S26" s="290"/>
      <c r="T26" s="162"/>
      <c r="U26" s="162"/>
      <c r="V26" s="162"/>
      <c r="W26" s="162"/>
      <c r="X26" s="162"/>
      <c r="Y26" s="162"/>
      <c r="Z26" s="314"/>
      <c r="AA26" s="314"/>
      <c r="AB26" s="313"/>
      <c r="AC26" s="162"/>
      <c r="AD26" s="162"/>
      <c r="AE26" s="183" t="s">
        <v>213</v>
      </c>
      <c r="AF26" s="161"/>
      <c r="AG26" s="161"/>
      <c r="AH26" s="161" t="s">
        <v>214</v>
      </c>
      <c r="AI26" s="161" t="s">
        <v>215</v>
      </c>
      <c r="AJ26" s="161" t="s">
        <v>216</v>
      </c>
      <c r="AK26" s="161" t="s">
        <v>216</v>
      </c>
      <c r="AL26" s="318"/>
      <c r="AM26" s="240"/>
      <c r="AN26" s="240"/>
      <c r="AO26" s="167"/>
      <c r="AP26" s="321"/>
      <c r="AQ26" s="462">
        <v>163.99999999999997</v>
      </c>
      <c r="AR26" s="462">
        <v>330</v>
      </c>
      <c r="AS26" s="169"/>
      <c r="AT26" s="169"/>
      <c r="AU26" s="170"/>
      <c r="AV26" s="167"/>
      <c r="AW26" s="290"/>
      <c r="AX26" s="463"/>
      <c r="AY26" s="463"/>
      <c r="AZ26" s="463"/>
      <c r="BA26" s="463"/>
      <c r="BB26" s="463" t="s">
        <v>213</v>
      </c>
      <c r="BC26" s="326"/>
      <c r="BD26" s="326"/>
      <c r="BE26" s="326"/>
      <c r="BF26" s="326"/>
      <c r="BG26" s="167"/>
      <c r="BH26" s="240"/>
      <c r="BI26" s="240"/>
      <c r="BJ26" s="240"/>
      <c r="BK26" s="240"/>
      <c r="BL26" s="323"/>
      <c r="BM26" s="168"/>
      <c r="BN26" s="167"/>
      <c r="BO26" s="167"/>
      <c r="BP26" s="195"/>
      <c r="BQ26" s="438"/>
      <c r="BR26" s="435"/>
      <c r="BS26" s="436"/>
      <c r="BT26" s="436" t="s">
        <v>213</v>
      </c>
      <c r="BU26" s="437" t="s">
        <v>213</v>
      </c>
    </row>
    <row r="27" spans="1:73" s="42" customFormat="1" ht="24.95" customHeight="1" x14ac:dyDescent="0.25">
      <c r="A27" s="226" t="s">
        <v>51</v>
      </c>
      <c r="B27" s="227">
        <v>19</v>
      </c>
      <c r="C27" s="167">
        <v>31</v>
      </c>
      <c r="D27" s="167"/>
      <c r="E27" s="164"/>
      <c r="F27" s="164"/>
      <c r="G27" s="290"/>
      <c r="H27" s="290"/>
      <c r="I27" s="290" t="s">
        <v>213</v>
      </c>
      <c r="J27" s="290" t="s">
        <v>213</v>
      </c>
      <c r="K27" s="427" t="s">
        <v>213</v>
      </c>
      <c r="L27" s="290"/>
      <c r="M27" s="290"/>
      <c r="N27" s="427" t="s">
        <v>213</v>
      </c>
      <c r="O27" s="290"/>
      <c r="P27" s="290"/>
      <c r="Q27" s="427" t="s">
        <v>213</v>
      </c>
      <c r="R27" s="290"/>
      <c r="S27" s="290"/>
      <c r="T27" s="162"/>
      <c r="U27" s="162"/>
      <c r="V27" s="162"/>
      <c r="W27" s="162"/>
      <c r="X27" s="162"/>
      <c r="Y27" s="162"/>
      <c r="Z27" s="314"/>
      <c r="AA27" s="314"/>
      <c r="AB27" s="313"/>
      <c r="AC27" s="162"/>
      <c r="AD27" s="162"/>
      <c r="AE27" s="183"/>
      <c r="AF27" s="161"/>
      <c r="AG27" s="161"/>
      <c r="AH27" s="161"/>
      <c r="AI27" s="161"/>
      <c r="AJ27" s="161"/>
      <c r="AK27" s="161"/>
      <c r="AL27" s="318"/>
      <c r="AM27" s="240"/>
      <c r="AN27" s="240"/>
      <c r="AO27" s="167"/>
      <c r="AP27" s="321"/>
      <c r="AQ27" s="462" t="s">
        <v>213</v>
      </c>
      <c r="AR27" s="462" t="s">
        <v>213</v>
      </c>
      <c r="AS27" s="169"/>
      <c r="AT27" s="169"/>
      <c r="AU27" s="170"/>
      <c r="AV27" s="167"/>
      <c r="AW27" s="290"/>
      <c r="AX27" s="463"/>
      <c r="AY27" s="463"/>
      <c r="AZ27" s="463"/>
      <c r="BA27" s="463"/>
      <c r="BB27" s="463" t="s">
        <v>213</v>
      </c>
      <c r="BC27" s="326"/>
      <c r="BD27" s="326"/>
      <c r="BE27" s="326"/>
      <c r="BF27" s="326"/>
      <c r="BG27" s="167"/>
      <c r="BH27" s="240"/>
      <c r="BI27" s="240"/>
      <c r="BJ27" s="240"/>
      <c r="BK27" s="240"/>
      <c r="BL27" s="323"/>
      <c r="BM27" s="168"/>
      <c r="BN27" s="167"/>
      <c r="BO27" s="167"/>
      <c r="BP27" s="195"/>
      <c r="BQ27" s="438"/>
      <c r="BR27" s="435"/>
      <c r="BS27" s="436"/>
      <c r="BT27" s="436" t="s">
        <v>213</v>
      </c>
      <c r="BU27" s="437" t="s">
        <v>213</v>
      </c>
    </row>
    <row r="28" spans="1:73" s="42" customFormat="1" ht="24.95" customHeight="1" x14ac:dyDescent="0.25">
      <c r="A28" s="226" t="s">
        <v>52</v>
      </c>
      <c r="B28" s="227">
        <v>20</v>
      </c>
      <c r="C28" s="167">
        <v>36</v>
      </c>
      <c r="D28" s="167"/>
      <c r="E28" s="164"/>
      <c r="F28" s="164"/>
      <c r="G28" s="290"/>
      <c r="H28" s="290"/>
      <c r="I28" s="290" t="s">
        <v>213</v>
      </c>
      <c r="J28" s="290" t="s">
        <v>213</v>
      </c>
      <c r="K28" s="427" t="s">
        <v>213</v>
      </c>
      <c r="L28" s="290"/>
      <c r="M28" s="290"/>
      <c r="N28" s="427" t="s">
        <v>213</v>
      </c>
      <c r="O28" s="290"/>
      <c r="P28" s="290"/>
      <c r="Q28" s="427" t="s">
        <v>213</v>
      </c>
      <c r="R28" s="290"/>
      <c r="S28" s="290"/>
      <c r="T28" s="162"/>
      <c r="U28" s="162"/>
      <c r="V28" s="162"/>
      <c r="W28" s="162"/>
      <c r="X28" s="162"/>
      <c r="Y28" s="162"/>
      <c r="Z28" s="314"/>
      <c r="AA28" s="314"/>
      <c r="AB28" s="313"/>
      <c r="AC28" s="162"/>
      <c r="AD28" s="162"/>
      <c r="AE28" s="183"/>
      <c r="AF28" s="161"/>
      <c r="AG28" s="161"/>
      <c r="AH28" s="161"/>
      <c r="AI28" s="161"/>
      <c r="AJ28" s="161"/>
      <c r="AK28" s="161"/>
      <c r="AL28" s="318"/>
      <c r="AM28" s="240"/>
      <c r="AN28" s="240"/>
      <c r="AO28" s="167"/>
      <c r="AP28" s="321"/>
      <c r="AQ28" s="462" t="s">
        <v>213</v>
      </c>
      <c r="AR28" s="462"/>
      <c r="AS28" s="169"/>
      <c r="AT28" s="169"/>
      <c r="AU28" s="170"/>
      <c r="AV28" s="167"/>
      <c r="AW28" s="290"/>
      <c r="AX28" s="463"/>
      <c r="AY28" s="463"/>
      <c r="AZ28" s="463"/>
      <c r="BA28" s="463"/>
      <c r="BB28" s="463" t="s">
        <v>213</v>
      </c>
      <c r="BC28" s="326"/>
      <c r="BD28" s="326"/>
      <c r="BE28" s="326"/>
      <c r="BF28" s="326"/>
      <c r="BG28" s="167"/>
      <c r="BH28" s="240"/>
      <c r="BI28" s="240"/>
      <c r="BJ28" s="240"/>
      <c r="BK28" s="240"/>
      <c r="BL28" s="323"/>
      <c r="BM28" s="168"/>
      <c r="BN28" s="167"/>
      <c r="BO28" s="167"/>
      <c r="BP28" s="195"/>
      <c r="BQ28" s="438"/>
      <c r="BR28" s="435"/>
      <c r="BS28" s="436"/>
      <c r="BT28" s="436" t="s">
        <v>213</v>
      </c>
      <c r="BU28" s="437" t="s">
        <v>213</v>
      </c>
    </row>
    <row r="29" spans="1:73" s="42" customFormat="1" ht="24.95" customHeight="1" x14ac:dyDescent="0.25">
      <c r="A29" s="226" t="s">
        <v>53</v>
      </c>
      <c r="B29" s="227">
        <v>21</v>
      </c>
      <c r="C29" s="167">
        <v>30</v>
      </c>
      <c r="D29" s="167"/>
      <c r="E29" s="164"/>
      <c r="F29" s="164"/>
      <c r="G29" s="290"/>
      <c r="H29" s="290"/>
      <c r="I29" s="290" t="s">
        <v>213</v>
      </c>
      <c r="J29" s="290" t="s">
        <v>213</v>
      </c>
      <c r="K29" s="427" t="s">
        <v>213</v>
      </c>
      <c r="L29" s="290"/>
      <c r="M29" s="290"/>
      <c r="N29" s="427" t="s">
        <v>213</v>
      </c>
      <c r="O29" s="290"/>
      <c r="P29" s="290"/>
      <c r="Q29" s="427" t="s">
        <v>213</v>
      </c>
      <c r="R29" s="290"/>
      <c r="S29" s="290"/>
      <c r="T29" s="162"/>
      <c r="U29" s="162"/>
      <c r="V29" s="162"/>
      <c r="W29" s="162"/>
      <c r="X29" s="162"/>
      <c r="Y29" s="162"/>
      <c r="Z29" s="314"/>
      <c r="AA29" s="314"/>
      <c r="AB29" s="313"/>
      <c r="AC29" s="162"/>
      <c r="AD29" s="162"/>
      <c r="AE29" s="183"/>
      <c r="AF29" s="161"/>
      <c r="AG29" s="161"/>
      <c r="AH29" s="161"/>
      <c r="AI29" s="161"/>
      <c r="AJ29" s="161"/>
      <c r="AK29" s="161"/>
      <c r="AL29" s="318"/>
      <c r="AM29" s="240"/>
      <c r="AN29" s="240"/>
      <c r="AO29" s="167"/>
      <c r="AP29" s="321"/>
      <c r="AQ29" s="462" t="s">
        <v>213</v>
      </c>
      <c r="AR29" s="462" t="s">
        <v>213</v>
      </c>
      <c r="AS29" s="169"/>
      <c r="AT29" s="169"/>
      <c r="AU29" s="170"/>
      <c r="AV29" s="167"/>
      <c r="AW29" s="290"/>
      <c r="AX29" s="463"/>
      <c r="AY29" s="463"/>
      <c r="AZ29" s="463"/>
      <c r="BA29" s="463"/>
      <c r="BB29" s="463" t="s">
        <v>213</v>
      </c>
      <c r="BC29" s="326"/>
      <c r="BD29" s="326"/>
      <c r="BE29" s="326"/>
      <c r="BF29" s="326"/>
      <c r="BG29" s="167"/>
      <c r="BH29" s="240"/>
      <c r="BI29" s="240"/>
      <c r="BJ29" s="240"/>
      <c r="BK29" s="240"/>
      <c r="BL29" s="323"/>
      <c r="BM29" s="168"/>
      <c r="BN29" s="167"/>
      <c r="BO29" s="167"/>
      <c r="BP29" s="195"/>
      <c r="BQ29" s="438"/>
      <c r="BR29" s="435"/>
      <c r="BS29" s="436"/>
      <c r="BT29" s="436" t="s">
        <v>213</v>
      </c>
      <c r="BU29" s="437" t="s">
        <v>213</v>
      </c>
    </row>
    <row r="30" spans="1:73" s="42" customFormat="1" ht="24.95" customHeight="1" x14ac:dyDescent="0.25">
      <c r="A30" s="226" t="s">
        <v>47</v>
      </c>
      <c r="B30" s="227">
        <v>22</v>
      </c>
      <c r="C30" s="167">
        <v>23</v>
      </c>
      <c r="D30" s="167"/>
      <c r="E30" s="164">
        <v>7.48</v>
      </c>
      <c r="F30" s="164">
        <v>7.32</v>
      </c>
      <c r="G30" s="290">
        <v>1183</v>
      </c>
      <c r="H30" s="290">
        <v>1536</v>
      </c>
      <c r="I30" s="290">
        <v>218.00000000000014</v>
      </c>
      <c r="J30" s="290">
        <v>30</v>
      </c>
      <c r="K30" s="427">
        <v>86.238532110091754</v>
      </c>
      <c r="L30" s="290">
        <v>359.5</v>
      </c>
      <c r="M30" s="290">
        <v>45.88</v>
      </c>
      <c r="N30" s="427">
        <v>87.237830319888729</v>
      </c>
      <c r="O30" s="290">
        <v>719</v>
      </c>
      <c r="P30" s="290">
        <v>124</v>
      </c>
      <c r="Q30" s="427">
        <v>82.753824756606406</v>
      </c>
      <c r="R30" s="290"/>
      <c r="S30" s="290"/>
      <c r="T30" s="162"/>
      <c r="U30" s="162"/>
      <c r="V30" s="162"/>
      <c r="W30" s="162"/>
      <c r="X30" s="162"/>
      <c r="Y30" s="162"/>
      <c r="Z30" s="314"/>
      <c r="AA30" s="314"/>
      <c r="AB30" s="313"/>
      <c r="AC30" s="162"/>
      <c r="AD30" s="162"/>
      <c r="AE30" s="183"/>
      <c r="AF30" s="161"/>
      <c r="AG30" s="161"/>
      <c r="AH30" s="161" t="s">
        <v>214</v>
      </c>
      <c r="AI30" s="161" t="s">
        <v>215</v>
      </c>
      <c r="AJ30" s="161" t="s">
        <v>216</v>
      </c>
      <c r="AK30" s="161" t="s">
        <v>216</v>
      </c>
      <c r="AL30" s="318"/>
      <c r="AM30" s="240"/>
      <c r="AN30" s="240"/>
      <c r="AO30" s="167"/>
      <c r="AP30" s="321"/>
      <c r="AQ30" s="462">
        <v>237.99999999999986</v>
      </c>
      <c r="AR30" s="462">
        <v>285.99999999999983</v>
      </c>
      <c r="AS30" s="169"/>
      <c r="AT30" s="169"/>
      <c r="AU30" s="170"/>
      <c r="AV30" s="167"/>
      <c r="AW30" s="290"/>
      <c r="AX30" s="463"/>
      <c r="AY30" s="463"/>
      <c r="AZ30" s="463"/>
      <c r="BA30" s="463"/>
      <c r="BB30" s="463" t="s">
        <v>213</v>
      </c>
      <c r="BC30" s="326"/>
      <c r="BD30" s="326"/>
      <c r="BE30" s="326"/>
      <c r="BF30" s="326"/>
      <c r="BG30" s="167"/>
      <c r="BH30" s="240"/>
      <c r="BI30" s="240"/>
      <c r="BJ30" s="240"/>
      <c r="BK30" s="240"/>
      <c r="BL30" s="323"/>
      <c r="BM30" s="168"/>
      <c r="BN30" s="167"/>
      <c r="BO30" s="167"/>
      <c r="BP30" s="195"/>
      <c r="BQ30" s="438"/>
      <c r="BR30" s="435"/>
      <c r="BS30" s="436"/>
      <c r="BT30" s="436" t="s">
        <v>213</v>
      </c>
      <c r="BU30" s="437" t="s">
        <v>213</v>
      </c>
    </row>
    <row r="31" spans="1:73" s="42" customFormat="1" ht="24.95" customHeight="1" x14ac:dyDescent="0.25">
      <c r="A31" s="226" t="s">
        <v>48</v>
      </c>
      <c r="B31" s="227">
        <v>23</v>
      </c>
      <c r="C31" s="167">
        <v>20</v>
      </c>
      <c r="D31" s="167"/>
      <c r="E31" s="164"/>
      <c r="F31" s="164"/>
      <c r="G31" s="290"/>
      <c r="H31" s="290"/>
      <c r="I31" s="290" t="s">
        <v>213</v>
      </c>
      <c r="J31" s="290" t="s">
        <v>213</v>
      </c>
      <c r="K31" s="427" t="s">
        <v>213</v>
      </c>
      <c r="L31" s="290"/>
      <c r="M31" s="290"/>
      <c r="N31" s="427" t="s">
        <v>213</v>
      </c>
      <c r="O31" s="290"/>
      <c r="P31" s="290"/>
      <c r="Q31" s="427" t="s">
        <v>213</v>
      </c>
      <c r="R31" s="290"/>
      <c r="S31" s="290"/>
      <c r="T31" s="162"/>
      <c r="U31" s="162"/>
      <c r="V31" s="162"/>
      <c r="W31" s="162"/>
      <c r="X31" s="162"/>
      <c r="Y31" s="162"/>
      <c r="Z31" s="314"/>
      <c r="AA31" s="314"/>
      <c r="AB31" s="313"/>
      <c r="AC31" s="162"/>
      <c r="AD31" s="162"/>
      <c r="AE31" s="183"/>
      <c r="AF31" s="161"/>
      <c r="AG31" s="161"/>
      <c r="AH31" s="161"/>
      <c r="AI31" s="161"/>
      <c r="AJ31" s="161"/>
      <c r="AK31" s="161"/>
      <c r="AL31" s="318"/>
      <c r="AM31" s="240"/>
      <c r="AN31" s="240"/>
      <c r="AO31" s="167"/>
      <c r="AP31" s="321"/>
      <c r="AQ31" s="462" t="s">
        <v>213</v>
      </c>
      <c r="AR31" s="462" t="s">
        <v>213</v>
      </c>
      <c r="AS31" s="169"/>
      <c r="AT31" s="169"/>
      <c r="AU31" s="170"/>
      <c r="AV31" s="167"/>
      <c r="AW31" s="290"/>
      <c r="AX31" s="463"/>
      <c r="AY31" s="463"/>
      <c r="AZ31" s="463"/>
      <c r="BA31" s="463"/>
      <c r="BB31" s="463" t="s">
        <v>213</v>
      </c>
      <c r="BC31" s="326"/>
      <c r="BD31" s="326"/>
      <c r="BE31" s="326"/>
      <c r="BF31" s="326"/>
      <c r="BG31" s="167"/>
      <c r="BH31" s="240"/>
      <c r="BI31" s="240"/>
      <c r="BJ31" s="240"/>
      <c r="BK31" s="240"/>
      <c r="BL31" s="323"/>
      <c r="BM31" s="168"/>
      <c r="BN31" s="167"/>
      <c r="BO31" s="167"/>
      <c r="BP31" s="195"/>
      <c r="BQ31" s="438"/>
      <c r="BR31" s="435"/>
      <c r="BS31" s="436"/>
      <c r="BT31" s="436" t="s">
        <v>213</v>
      </c>
      <c r="BU31" s="437" t="s">
        <v>213</v>
      </c>
    </row>
    <row r="32" spans="1:73" s="42" customFormat="1" ht="24.95" customHeight="1" x14ac:dyDescent="0.25">
      <c r="A32" s="226" t="s">
        <v>49</v>
      </c>
      <c r="B32" s="227">
        <v>24</v>
      </c>
      <c r="C32" s="167">
        <v>18</v>
      </c>
      <c r="D32" s="167"/>
      <c r="E32" s="164"/>
      <c r="F32" s="164"/>
      <c r="G32" s="290"/>
      <c r="H32" s="290"/>
      <c r="I32" s="290" t="s">
        <v>213</v>
      </c>
      <c r="J32" s="290" t="s">
        <v>213</v>
      </c>
      <c r="K32" s="427" t="s">
        <v>213</v>
      </c>
      <c r="L32" s="290"/>
      <c r="M32" s="290"/>
      <c r="N32" s="427" t="s">
        <v>213</v>
      </c>
      <c r="O32" s="290"/>
      <c r="P32" s="290"/>
      <c r="Q32" s="427"/>
      <c r="R32" s="290"/>
      <c r="S32" s="290"/>
      <c r="T32" s="162"/>
      <c r="U32" s="162"/>
      <c r="V32" s="162"/>
      <c r="W32" s="162"/>
      <c r="X32" s="162"/>
      <c r="Y32" s="162"/>
      <c r="Z32" s="314"/>
      <c r="AA32" s="314"/>
      <c r="AB32" s="313"/>
      <c r="AC32" s="162"/>
      <c r="AD32" s="162"/>
      <c r="AE32" s="183"/>
      <c r="AF32" s="161"/>
      <c r="AG32" s="161"/>
      <c r="AH32" s="161"/>
      <c r="AI32" s="161"/>
      <c r="AJ32" s="161"/>
      <c r="AK32" s="161"/>
      <c r="AL32" s="318"/>
      <c r="AM32" s="240"/>
      <c r="AN32" s="240"/>
      <c r="AO32" s="167"/>
      <c r="AP32" s="321"/>
      <c r="AQ32" s="462" t="s">
        <v>213</v>
      </c>
      <c r="AR32" s="462" t="s">
        <v>213</v>
      </c>
      <c r="AS32" s="169"/>
      <c r="AT32" s="169"/>
      <c r="AU32" s="170"/>
      <c r="AV32" s="167"/>
      <c r="AW32" s="290"/>
      <c r="AX32" s="463"/>
      <c r="AY32" s="463"/>
      <c r="AZ32" s="463"/>
      <c r="BA32" s="463"/>
      <c r="BB32" s="436" t="s">
        <v>213</v>
      </c>
      <c r="BC32" s="326"/>
      <c r="BD32" s="326"/>
      <c r="BE32" s="326"/>
      <c r="BF32" s="326"/>
      <c r="BG32" s="167"/>
      <c r="BH32" s="240"/>
      <c r="BI32" s="240"/>
      <c r="BJ32" s="240"/>
      <c r="BK32" s="240"/>
      <c r="BL32" s="323"/>
      <c r="BM32" s="168"/>
      <c r="BN32" s="167"/>
      <c r="BO32" s="167"/>
      <c r="BP32" s="195"/>
      <c r="BQ32" s="438"/>
      <c r="BR32" s="435"/>
      <c r="BS32" s="436"/>
      <c r="BT32" s="436" t="s">
        <v>213</v>
      </c>
      <c r="BU32" s="437" t="s">
        <v>213</v>
      </c>
    </row>
    <row r="33" spans="1:73" s="42" customFormat="1" ht="24.95" customHeight="1" x14ac:dyDescent="0.25">
      <c r="A33" s="226" t="s">
        <v>50</v>
      </c>
      <c r="B33" s="227">
        <v>25</v>
      </c>
      <c r="C33" s="167">
        <v>21</v>
      </c>
      <c r="D33" s="167"/>
      <c r="E33" s="164">
        <v>7.2</v>
      </c>
      <c r="F33" s="164">
        <v>7.48</v>
      </c>
      <c r="G33" s="290">
        <v>1940</v>
      </c>
      <c r="H33" s="290">
        <v>1308</v>
      </c>
      <c r="I33" s="290">
        <v>352.00000000000006</v>
      </c>
      <c r="J33" s="290">
        <v>31</v>
      </c>
      <c r="K33" s="427">
        <v>91.193181818181813</v>
      </c>
      <c r="L33" s="290">
        <v>451.28205128205133</v>
      </c>
      <c r="M33" s="290">
        <v>39.96</v>
      </c>
      <c r="N33" s="427">
        <v>91.145227272727269</v>
      </c>
      <c r="O33" s="290">
        <v>902.56410256410265</v>
      </c>
      <c r="P33" s="290">
        <v>108</v>
      </c>
      <c r="Q33" s="427">
        <v>88.034090909090907</v>
      </c>
      <c r="R33" s="290"/>
      <c r="S33" s="290"/>
      <c r="T33" s="162"/>
      <c r="U33" s="162"/>
      <c r="V33" s="162"/>
      <c r="W33" s="162"/>
      <c r="X33" s="162"/>
      <c r="Y33" s="162"/>
      <c r="Z33" s="314"/>
      <c r="AA33" s="314"/>
      <c r="AB33" s="313"/>
      <c r="AC33" s="162"/>
      <c r="AD33" s="162"/>
      <c r="AE33" s="183"/>
      <c r="AF33" s="161"/>
      <c r="AG33" s="161"/>
      <c r="AH33" s="161" t="s">
        <v>214</v>
      </c>
      <c r="AI33" s="161" t="s">
        <v>215</v>
      </c>
      <c r="AJ33" s="161" t="s">
        <v>216</v>
      </c>
      <c r="AK33" s="161" t="s">
        <v>216</v>
      </c>
      <c r="AL33" s="318"/>
      <c r="AM33" s="240"/>
      <c r="AN33" s="240"/>
      <c r="AO33" s="167"/>
      <c r="AP33" s="321"/>
      <c r="AQ33" s="462">
        <v>168.00000000000006</v>
      </c>
      <c r="AR33" s="462">
        <v>234.00000000000006</v>
      </c>
      <c r="AS33" s="169"/>
      <c r="AT33" s="169"/>
      <c r="AU33" s="170"/>
      <c r="AV33" s="167"/>
      <c r="AW33" s="290"/>
      <c r="AX33" s="463"/>
      <c r="AY33" s="463"/>
      <c r="AZ33" s="463"/>
      <c r="BA33" s="463"/>
      <c r="BB33" s="463" t="s">
        <v>213</v>
      </c>
      <c r="BC33" s="326"/>
      <c r="BD33" s="326"/>
      <c r="BE33" s="326"/>
      <c r="BF33" s="326"/>
      <c r="BG33" s="167"/>
      <c r="BH33" s="240"/>
      <c r="BI33" s="240"/>
      <c r="BJ33" s="240"/>
      <c r="BK33" s="240"/>
      <c r="BL33" s="323"/>
      <c r="BM33" s="168"/>
      <c r="BN33" s="167"/>
      <c r="BO33" s="167"/>
      <c r="BP33" s="195"/>
      <c r="BQ33" s="438"/>
      <c r="BR33" s="435"/>
      <c r="BS33" s="436"/>
      <c r="BT33" s="436" t="s">
        <v>213</v>
      </c>
      <c r="BU33" s="437" t="s">
        <v>213</v>
      </c>
    </row>
    <row r="34" spans="1:73" s="42" customFormat="1" ht="24.95" customHeight="1" x14ac:dyDescent="0.25">
      <c r="A34" s="226" t="s">
        <v>51</v>
      </c>
      <c r="B34" s="227">
        <v>26</v>
      </c>
      <c r="C34" s="167">
        <v>22</v>
      </c>
      <c r="D34" s="167"/>
      <c r="E34" s="164"/>
      <c r="F34" s="164"/>
      <c r="G34" s="290"/>
      <c r="H34" s="290"/>
      <c r="I34" s="290" t="s">
        <v>213</v>
      </c>
      <c r="J34" s="290" t="s">
        <v>213</v>
      </c>
      <c r="K34" s="427" t="s">
        <v>213</v>
      </c>
      <c r="L34" s="290"/>
      <c r="M34" s="290"/>
      <c r="N34" s="427" t="s">
        <v>213</v>
      </c>
      <c r="O34" s="290"/>
      <c r="P34" s="290"/>
      <c r="Q34" s="427" t="s">
        <v>213</v>
      </c>
      <c r="R34" s="290"/>
      <c r="S34" s="290"/>
      <c r="T34" s="162"/>
      <c r="U34" s="162"/>
      <c r="V34" s="162"/>
      <c r="W34" s="162"/>
      <c r="X34" s="162"/>
      <c r="Y34" s="162"/>
      <c r="Z34" s="314"/>
      <c r="AA34" s="314"/>
      <c r="AB34" s="313"/>
      <c r="AC34" s="162"/>
      <c r="AD34" s="162"/>
      <c r="AE34" s="183"/>
      <c r="AF34" s="161"/>
      <c r="AG34" s="161"/>
      <c r="AH34" s="161"/>
      <c r="AI34" s="161"/>
      <c r="AJ34" s="161"/>
      <c r="AK34" s="161"/>
      <c r="AL34" s="318"/>
      <c r="AM34" s="240"/>
      <c r="AN34" s="240"/>
      <c r="AO34" s="167"/>
      <c r="AP34" s="321"/>
      <c r="AQ34" s="462" t="s">
        <v>213</v>
      </c>
      <c r="AR34" s="462" t="s">
        <v>213</v>
      </c>
      <c r="AS34" s="169"/>
      <c r="AT34" s="169"/>
      <c r="AU34" s="170"/>
      <c r="AV34" s="167"/>
      <c r="AW34" s="290"/>
      <c r="AX34" s="463"/>
      <c r="AY34" s="463"/>
      <c r="AZ34" s="463"/>
      <c r="BA34" s="463"/>
      <c r="BB34" s="164" t="s">
        <v>213</v>
      </c>
      <c r="BC34" s="326"/>
      <c r="BD34" s="326"/>
      <c r="BE34" s="326"/>
      <c r="BF34" s="326"/>
      <c r="BG34" s="167"/>
      <c r="BH34" s="240"/>
      <c r="BI34" s="240"/>
      <c r="BJ34" s="240"/>
      <c r="BK34" s="240"/>
      <c r="BL34" s="323"/>
      <c r="BM34" s="168"/>
      <c r="BN34" s="167"/>
      <c r="BO34" s="167"/>
      <c r="BP34" s="195"/>
      <c r="BQ34" s="438"/>
      <c r="BR34" s="435"/>
      <c r="BS34" s="436"/>
      <c r="BT34" s="436" t="s">
        <v>213</v>
      </c>
      <c r="BU34" s="437" t="s">
        <v>213</v>
      </c>
    </row>
    <row r="35" spans="1:73" s="42" customFormat="1" ht="24.95" customHeight="1" x14ac:dyDescent="0.25">
      <c r="A35" s="226" t="s">
        <v>52</v>
      </c>
      <c r="B35" s="227">
        <v>27</v>
      </c>
      <c r="C35" s="167">
        <v>25</v>
      </c>
      <c r="D35" s="167"/>
      <c r="E35" s="164"/>
      <c r="F35" s="164"/>
      <c r="G35" s="290"/>
      <c r="H35" s="290"/>
      <c r="I35" s="290" t="s">
        <v>213</v>
      </c>
      <c r="J35" s="290" t="s">
        <v>213</v>
      </c>
      <c r="K35" s="427" t="s">
        <v>213</v>
      </c>
      <c r="L35" s="290"/>
      <c r="M35" s="290"/>
      <c r="N35" s="427" t="s">
        <v>213</v>
      </c>
      <c r="O35" s="290"/>
      <c r="P35" s="290"/>
      <c r="Q35" s="427" t="s">
        <v>213</v>
      </c>
      <c r="R35" s="290"/>
      <c r="S35" s="290"/>
      <c r="T35" s="162"/>
      <c r="U35" s="162"/>
      <c r="V35" s="162"/>
      <c r="W35" s="162"/>
      <c r="X35" s="162"/>
      <c r="Y35" s="162"/>
      <c r="Z35" s="314"/>
      <c r="AA35" s="314"/>
      <c r="AB35" s="313"/>
      <c r="AC35" s="162"/>
      <c r="AD35" s="162"/>
      <c r="AE35" s="183"/>
      <c r="AF35" s="161"/>
      <c r="AG35" s="161"/>
      <c r="AH35" s="161"/>
      <c r="AI35" s="161"/>
      <c r="AJ35" s="161"/>
      <c r="AK35" s="161"/>
      <c r="AL35" s="318"/>
      <c r="AM35" s="240"/>
      <c r="AN35" s="240"/>
      <c r="AO35" s="167"/>
      <c r="AP35" s="321"/>
      <c r="AQ35" s="462" t="s">
        <v>213</v>
      </c>
      <c r="AR35" s="462" t="s">
        <v>213</v>
      </c>
      <c r="AS35" s="169"/>
      <c r="AT35" s="169"/>
      <c r="AU35" s="170"/>
      <c r="AV35" s="167"/>
      <c r="AW35" s="290"/>
      <c r="AX35" s="463"/>
      <c r="AY35" s="463"/>
      <c r="AZ35" s="463"/>
      <c r="BA35" s="463"/>
      <c r="BB35" s="164" t="s">
        <v>213</v>
      </c>
      <c r="BC35" s="326"/>
      <c r="BD35" s="326"/>
      <c r="BE35" s="326"/>
      <c r="BF35" s="326"/>
      <c r="BG35" s="167"/>
      <c r="BH35" s="240"/>
      <c r="BI35" s="240"/>
      <c r="BJ35" s="240"/>
      <c r="BK35" s="240"/>
      <c r="BL35" s="323"/>
      <c r="BM35" s="168"/>
      <c r="BN35" s="167"/>
      <c r="BO35" s="167"/>
      <c r="BP35" s="195"/>
      <c r="BQ35" s="438"/>
      <c r="BR35" s="435"/>
      <c r="BS35" s="436"/>
      <c r="BT35" s="436" t="s">
        <v>213</v>
      </c>
      <c r="BU35" s="437" t="s">
        <v>213</v>
      </c>
    </row>
    <row r="36" spans="1:73" s="42" customFormat="1" ht="24.95" customHeight="1" x14ac:dyDescent="0.25">
      <c r="A36" s="226" t="s">
        <v>53</v>
      </c>
      <c r="B36" s="227">
        <v>28</v>
      </c>
      <c r="C36" s="167">
        <v>17</v>
      </c>
      <c r="D36" s="167"/>
      <c r="E36" s="164"/>
      <c r="F36" s="164"/>
      <c r="G36" s="290"/>
      <c r="H36" s="290"/>
      <c r="I36" s="290" t="s">
        <v>213</v>
      </c>
      <c r="J36" s="290" t="s">
        <v>213</v>
      </c>
      <c r="K36" s="427" t="s">
        <v>213</v>
      </c>
      <c r="L36" s="290"/>
      <c r="M36" s="290"/>
      <c r="N36" s="427" t="s">
        <v>213</v>
      </c>
      <c r="O36" s="290"/>
      <c r="P36" s="290"/>
      <c r="Q36" s="427" t="s">
        <v>213</v>
      </c>
      <c r="R36" s="290"/>
      <c r="S36" s="290"/>
      <c r="T36" s="162"/>
      <c r="U36" s="162"/>
      <c r="V36" s="162"/>
      <c r="W36" s="162"/>
      <c r="X36" s="162"/>
      <c r="Y36" s="162"/>
      <c r="Z36" s="314"/>
      <c r="AA36" s="314"/>
      <c r="AB36" s="313"/>
      <c r="AC36" s="162"/>
      <c r="AD36" s="162"/>
      <c r="AE36" s="183"/>
      <c r="AF36" s="161"/>
      <c r="AG36" s="161"/>
      <c r="AH36" s="161"/>
      <c r="AI36" s="161"/>
      <c r="AJ36" s="161"/>
      <c r="AK36" s="161"/>
      <c r="AL36" s="318"/>
      <c r="AM36" s="240"/>
      <c r="AN36" s="240"/>
      <c r="AO36" s="167"/>
      <c r="AP36" s="321"/>
      <c r="AQ36" s="462" t="s">
        <v>213</v>
      </c>
      <c r="AR36" s="462" t="s">
        <v>213</v>
      </c>
      <c r="AS36" s="169"/>
      <c r="AT36" s="169"/>
      <c r="AU36" s="170"/>
      <c r="AV36" s="167"/>
      <c r="AW36" s="290"/>
      <c r="AX36" s="463"/>
      <c r="AY36" s="463"/>
      <c r="AZ36" s="463"/>
      <c r="BA36" s="463"/>
      <c r="BB36" s="463" t="s">
        <v>213</v>
      </c>
      <c r="BC36" s="326"/>
      <c r="BD36" s="326"/>
      <c r="BE36" s="326"/>
      <c r="BF36" s="326"/>
      <c r="BG36" s="167"/>
      <c r="BH36" s="240"/>
      <c r="BI36" s="240"/>
      <c r="BJ36" s="240"/>
      <c r="BK36" s="240"/>
      <c r="BL36" s="323"/>
      <c r="BM36" s="168"/>
      <c r="BN36" s="167"/>
      <c r="BO36" s="167"/>
      <c r="BP36" s="195"/>
      <c r="BQ36" s="438"/>
      <c r="BR36" s="435"/>
      <c r="BS36" s="436"/>
      <c r="BT36" s="436" t="s">
        <v>213</v>
      </c>
      <c r="BU36" s="437" t="s">
        <v>213</v>
      </c>
    </row>
    <row r="37" spans="1:73" s="42" customFormat="1" ht="24.95" customHeight="1" x14ac:dyDescent="0.25">
      <c r="A37" s="226" t="s">
        <v>47</v>
      </c>
      <c r="B37" s="227">
        <v>29</v>
      </c>
      <c r="C37" s="167">
        <v>18</v>
      </c>
      <c r="D37" s="167"/>
      <c r="E37" s="164">
        <v>7.19</v>
      </c>
      <c r="F37" s="164">
        <v>7.57</v>
      </c>
      <c r="G37" s="290">
        <v>2170</v>
      </c>
      <c r="H37" s="290">
        <v>1422</v>
      </c>
      <c r="I37" s="290">
        <v>597.99999999999989</v>
      </c>
      <c r="J37" s="290">
        <v>30</v>
      </c>
      <c r="K37" s="427">
        <v>94.983277591973248</v>
      </c>
      <c r="L37" s="290">
        <v>1341</v>
      </c>
      <c r="M37" s="290">
        <v>45.51</v>
      </c>
      <c r="N37" s="427">
        <v>96.606263982102902</v>
      </c>
      <c r="O37" s="290">
        <v>2682</v>
      </c>
      <c r="P37" s="290">
        <v>123</v>
      </c>
      <c r="Q37" s="427">
        <v>95.413870246085011</v>
      </c>
      <c r="R37" s="290"/>
      <c r="S37" s="290"/>
      <c r="T37" s="162"/>
      <c r="U37" s="162"/>
      <c r="V37" s="162"/>
      <c r="W37" s="162"/>
      <c r="X37" s="162"/>
      <c r="Y37" s="162"/>
      <c r="Z37" s="314"/>
      <c r="AA37" s="314"/>
      <c r="AB37" s="313"/>
      <c r="AC37" s="162"/>
      <c r="AD37" s="162"/>
      <c r="AE37" s="183"/>
      <c r="AF37" s="161"/>
      <c r="AG37" s="161"/>
      <c r="AH37" s="161" t="s">
        <v>214</v>
      </c>
      <c r="AI37" s="161" t="s">
        <v>215</v>
      </c>
      <c r="AJ37" s="161" t="s">
        <v>216</v>
      </c>
      <c r="AK37" s="161" t="s">
        <v>216</v>
      </c>
      <c r="AL37" s="318"/>
      <c r="AM37" s="240"/>
      <c r="AN37" s="240"/>
      <c r="AO37" s="167"/>
      <c r="AP37" s="321"/>
      <c r="AQ37" s="462">
        <v>402.00000000000017</v>
      </c>
      <c r="AR37" s="462">
        <v>237.99999999999986</v>
      </c>
      <c r="AS37" s="169"/>
      <c r="AT37" s="169"/>
      <c r="AU37" s="170"/>
      <c r="AV37" s="167"/>
      <c r="AW37" s="290"/>
      <c r="AX37" s="462">
        <v>2000</v>
      </c>
      <c r="AY37" s="463"/>
      <c r="AZ37" s="463"/>
      <c r="BA37" s="463"/>
      <c r="BB37" s="463" t="s">
        <v>213</v>
      </c>
      <c r="BC37" s="326"/>
      <c r="BD37" s="326"/>
      <c r="BE37" s="326"/>
      <c r="BF37" s="326"/>
      <c r="BG37" s="167"/>
      <c r="BH37" s="240"/>
      <c r="BI37" s="240"/>
      <c r="BJ37" s="240"/>
      <c r="BK37" s="240"/>
      <c r="BL37" s="323"/>
      <c r="BM37" s="168"/>
      <c r="BN37" s="167"/>
      <c r="BO37" s="167"/>
      <c r="BP37" s="195"/>
      <c r="BQ37" s="438"/>
      <c r="BR37" s="439"/>
      <c r="BS37" s="436"/>
      <c r="BT37" s="436"/>
      <c r="BU37" s="440"/>
    </row>
    <row r="38" spans="1:73" s="42" customFormat="1" ht="24.95" customHeight="1" x14ac:dyDescent="0.25">
      <c r="A38" s="226" t="s">
        <v>48</v>
      </c>
      <c r="B38" s="227">
        <v>30</v>
      </c>
      <c r="C38" s="167">
        <v>19</v>
      </c>
      <c r="D38" s="167"/>
      <c r="E38" s="164"/>
      <c r="F38" s="164"/>
      <c r="G38" s="290"/>
      <c r="H38" s="290"/>
      <c r="I38" s="290"/>
      <c r="J38" s="290"/>
      <c r="K38" s="427"/>
      <c r="L38" s="290"/>
      <c r="M38" s="290"/>
      <c r="N38" s="427"/>
      <c r="O38" s="290"/>
      <c r="P38" s="290"/>
      <c r="Q38" s="427"/>
      <c r="R38" s="290"/>
      <c r="S38" s="290"/>
      <c r="T38" s="162"/>
      <c r="U38" s="162"/>
      <c r="V38" s="162"/>
      <c r="W38" s="162"/>
      <c r="X38" s="162"/>
      <c r="Y38" s="162"/>
      <c r="Z38" s="314"/>
      <c r="AA38" s="314"/>
      <c r="AB38" s="313"/>
      <c r="AC38" s="162"/>
      <c r="AD38" s="162"/>
      <c r="AE38" s="183"/>
      <c r="AF38" s="161"/>
      <c r="AG38" s="161"/>
      <c r="AH38" s="161"/>
      <c r="AI38" s="161"/>
      <c r="AJ38" s="161"/>
      <c r="AK38" s="161"/>
      <c r="AL38" s="318"/>
      <c r="AM38" s="240"/>
      <c r="AN38" s="240"/>
      <c r="AO38" s="167"/>
      <c r="AP38" s="321"/>
      <c r="AQ38" s="462"/>
      <c r="AR38" s="462"/>
      <c r="AS38" s="169"/>
      <c r="AT38" s="169"/>
      <c r="AU38" s="170"/>
      <c r="AV38" s="167"/>
      <c r="AW38" s="290"/>
      <c r="AX38" s="463"/>
      <c r="AY38" s="463"/>
      <c r="AZ38" s="463"/>
      <c r="BA38" s="463"/>
      <c r="BB38" s="463" t="s">
        <v>213</v>
      </c>
      <c r="BC38" s="326"/>
      <c r="BD38" s="326"/>
      <c r="BE38" s="326"/>
      <c r="BF38" s="326"/>
      <c r="BG38" s="167"/>
      <c r="BH38" s="240"/>
      <c r="BI38" s="240"/>
      <c r="BJ38" s="240"/>
      <c r="BK38" s="240"/>
      <c r="BL38" s="323"/>
      <c r="BM38" s="168"/>
      <c r="BN38" s="167"/>
      <c r="BO38" s="167"/>
      <c r="BP38" s="195"/>
      <c r="BQ38" s="438"/>
      <c r="BR38" s="435"/>
      <c r="BS38" s="436"/>
      <c r="BT38" s="436" t="s">
        <v>213</v>
      </c>
      <c r="BU38" s="437"/>
    </row>
    <row r="39" spans="1:73" s="42" customFormat="1" ht="24.95" customHeight="1" thickBot="1" x14ac:dyDescent="0.3">
      <c r="A39" s="226" t="s">
        <v>49</v>
      </c>
      <c r="B39" s="229">
        <v>31</v>
      </c>
      <c r="C39" s="172">
        <v>16</v>
      </c>
      <c r="D39" s="172"/>
      <c r="E39" s="164"/>
      <c r="F39" s="164"/>
      <c r="G39" s="290"/>
      <c r="H39" s="290"/>
      <c r="I39" s="466"/>
      <c r="J39" s="466"/>
      <c r="K39" s="427"/>
      <c r="L39" s="290"/>
      <c r="M39" s="290"/>
      <c r="N39" s="427"/>
      <c r="O39" s="290"/>
      <c r="P39" s="290"/>
      <c r="Q39" s="427"/>
      <c r="R39" s="290"/>
      <c r="S39" s="290"/>
      <c r="T39" s="162"/>
      <c r="U39" s="162"/>
      <c r="V39" s="162"/>
      <c r="W39" s="162"/>
      <c r="X39" s="162"/>
      <c r="Y39" s="162"/>
      <c r="Z39" s="314"/>
      <c r="AA39" s="314"/>
      <c r="AB39" s="313"/>
      <c r="AC39" s="162"/>
      <c r="AD39" s="162"/>
      <c r="AE39" s="183"/>
      <c r="AF39" s="161"/>
      <c r="AG39" s="161"/>
      <c r="AH39" s="161"/>
      <c r="AI39" s="161"/>
      <c r="AJ39" s="161"/>
      <c r="AK39" s="161"/>
      <c r="AL39" s="319"/>
      <c r="AM39" s="241"/>
      <c r="AN39" s="241"/>
      <c r="AO39" s="172"/>
      <c r="AP39" s="322"/>
      <c r="AQ39" s="538"/>
      <c r="AR39" s="538"/>
      <c r="AS39" s="539"/>
      <c r="AT39" s="174"/>
      <c r="AU39" s="175"/>
      <c r="AV39" s="172"/>
      <c r="AW39" s="290">
        <v>15</v>
      </c>
      <c r="AX39" s="468"/>
      <c r="AY39" s="468"/>
      <c r="AZ39" s="468"/>
      <c r="BA39" s="468"/>
      <c r="BB39" s="436">
        <v>2.3563700091435602</v>
      </c>
      <c r="BC39" s="327"/>
      <c r="BD39" s="327"/>
      <c r="BE39" s="327"/>
      <c r="BF39" s="327"/>
      <c r="BG39" s="172"/>
      <c r="BH39" s="241"/>
      <c r="BI39" s="241"/>
      <c r="BJ39" s="241"/>
      <c r="BK39" s="241"/>
      <c r="BL39" s="324"/>
      <c r="BM39" s="173"/>
      <c r="BN39" s="172"/>
      <c r="BO39" s="172"/>
      <c r="BP39" s="302"/>
      <c r="BQ39" s="441"/>
      <c r="BR39" s="435">
        <v>8</v>
      </c>
      <c r="BS39" s="436"/>
      <c r="BT39" s="436">
        <v>2.3563700091435602</v>
      </c>
      <c r="BU39" s="437">
        <v>78.415521422797198</v>
      </c>
    </row>
    <row r="40" spans="1:73" s="42" customFormat="1" ht="24.95" customHeight="1" thickBot="1" x14ac:dyDescent="0.3">
      <c r="A40" s="113" t="s">
        <v>11</v>
      </c>
      <c r="B40" s="457"/>
      <c r="C40" s="177">
        <f>IF(SUM(C9:C39)=0,"",SUM(C9:C39))</f>
        <v>838</v>
      </c>
      <c r="D40" s="177"/>
      <c r="E40" s="178"/>
      <c r="F40" s="178"/>
      <c r="G40" s="178"/>
      <c r="H40" s="178"/>
      <c r="I40" s="177"/>
      <c r="J40" s="177"/>
      <c r="K40" s="179"/>
      <c r="L40" s="177"/>
      <c r="M40" s="177"/>
      <c r="N40" s="179"/>
      <c r="O40" s="177"/>
      <c r="P40" s="177"/>
      <c r="Q40" s="180"/>
      <c r="R40" s="181"/>
      <c r="S40" s="181"/>
      <c r="T40" s="181"/>
      <c r="U40" s="181"/>
      <c r="V40" s="181"/>
      <c r="W40" s="181"/>
      <c r="X40" s="181"/>
      <c r="Y40" s="181"/>
      <c r="Z40" s="181"/>
      <c r="AA40" s="181"/>
      <c r="AB40" s="181"/>
      <c r="AC40" s="181"/>
      <c r="AD40" s="177"/>
      <c r="AE40" s="177"/>
      <c r="AF40" s="177"/>
      <c r="AG40" s="177"/>
      <c r="AH40" s="177"/>
      <c r="AI40" s="177"/>
      <c r="AJ40" s="177"/>
      <c r="AK40" s="177"/>
      <c r="AL40" s="177"/>
      <c r="AM40" s="177"/>
      <c r="AN40" s="177"/>
      <c r="AO40" s="177"/>
      <c r="AP40" s="177"/>
      <c r="AQ40" s="177"/>
      <c r="AR40" s="177"/>
      <c r="AS40" s="177"/>
      <c r="AT40" s="177"/>
      <c r="AU40" s="177"/>
      <c r="AV40" s="177"/>
      <c r="AW40" s="177">
        <f>SUM(AW9:AW39)</f>
        <v>40</v>
      </c>
      <c r="AX40" s="177">
        <f>SUM(AX9:AX39)</f>
        <v>2000</v>
      </c>
      <c r="AY40" s="177">
        <f>SUM(AY9:AY39)</f>
        <v>0</v>
      </c>
      <c r="AZ40" s="182"/>
      <c r="BA40" s="182"/>
      <c r="BB40" s="177">
        <f>SUM(BB9:BB39)</f>
        <v>2.3563700091435602</v>
      </c>
      <c r="BC40" s="182"/>
      <c r="BD40" s="182"/>
      <c r="BE40" s="182"/>
      <c r="BF40" s="442"/>
      <c r="BG40" s="443"/>
      <c r="BH40" s="443"/>
      <c r="BI40" s="443"/>
      <c r="BJ40" s="444"/>
      <c r="BK40" s="299"/>
      <c r="BL40" s="315"/>
      <c r="BM40" s="182"/>
      <c r="BN40" s="299"/>
      <c r="BO40" s="299"/>
      <c r="BP40" s="316"/>
      <c r="BQ40" s="177">
        <f>SUM(BQ9:BQ39)</f>
        <v>0</v>
      </c>
      <c r="BR40" s="177">
        <f>SUM(BR9:BR39)</f>
        <v>8</v>
      </c>
      <c r="BS40" s="177">
        <f>SUM(BS9:BS39)</f>
        <v>0</v>
      </c>
      <c r="BT40" s="177"/>
      <c r="BU40" s="177"/>
    </row>
    <row r="41" spans="1:73" s="42" customFormat="1" ht="24.95" customHeight="1" x14ac:dyDescent="0.25">
      <c r="A41" s="114" t="s">
        <v>225</v>
      </c>
      <c r="B41" s="458"/>
      <c r="C41" s="184">
        <f>AVERAGE(C9:C39)</f>
        <v>27.032258064516128</v>
      </c>
      <c r="D41" s="183" t="str">
        <f t="shared" ref="D41:AE41" si="0">IF(SUM(D9:D39)=0,"",AVERAGE(D9:D39))</f>
        <v/>
      </c>
      <c r="E41" s="184">
        <f t="shared" si="0"/>
        <v>7.2320000000000011</v>
      </c>
      <c r="F41" s="184">
        <f t="shared" si="0"/>
        <v>7.5060000000000002</v>
      </c>
      <c r="G41" s="183">
        <f t="shared" si="0"/>
        <v>1510.4</v>
      </c>
      <c r="H41" s="183">
        <f t="shared" si="0"/>
        <v>1342.9</v>
      </c>
      <c r="I41" s="183">
        <f t="shared" si="0"/>
        <v>295.80000000000007</v>
      </c>
      <c r="J41" s="183">
        <f t="shared" si="0"/>
        <v>20.599999999999987</v>
      </c>
      <c r="K41" s="185">
        <f t="shared" si="0"/>
        <v>92.687901059649363</v>
      </c>
      <c r="L41" s="183">
        <f t="shared" si="0"/>
        <v>485.37051282051289</v>
      </c>
      <c r="M41" s="183">
        <f t="shared" si="0"/>
        <v>33.216999999999999</v>
      </c>
      <c r="N41" s="185">
        <f t="shared" si="0"/>
        <v>91.646664958845633</v>
      </c>
      <c r="O41" s="183">
        <f t="shared" si="0"/>
        <v>975.04102564102573</v>
      </c>
      <c r="P41" s="183">
        <f t="shared" si="0"/>
        <v>90.1</v>
      </c>
      <c r="Q41" s="185">
        <f t="shared" si="0"/>
        <v>88.711628449323285</v>
      </c>
      <c r="R41" s="185" t="str">
        <f t="shared" si="0"/>
        <v/>
      </c>
      <c r="S41" s="185" t="str">
        <f t="shared" si="0"/>
        <v/>
      </c>
      <c r="T41" s="185" t="str">
        <f t="shared" si="0"/>
        <v/>
      </c>
      <c r="U41" s="185" t="str">
        <f t="shared" si="0"/>
        <v/>
      </c>
      <c r="V41" s="184" t="str">
        <f t="shared" si="0"/>
        <v/>
      </c>
      <c r="W41" s="184" t="str">
        <f t="shared" si="0"/>
        <v/>
      </c>
      <c r="X41" s="184" t="str">
        <f t="shared" si="0"/>
        <v/>
      </c>
      <c r="Y41" s="184" t="str">
        <f t="shared" si="0"/>
        <v/>
      </c>
      <c r="Z41" s="185" t="str">
        <f t="shared" si="0"/>
        <v/>
      </c>
      <c r="AA41" s="185" t="str">
        <f t="shared" si="0"/>
        <v/>
      </c>
      <c r="AB41" s="185" t="str">
        <f t="shared" si="0"/>
        <v/>
      </c>
      <c r="AC41" s="185">
        <f t="shared" si="0"/>
        <v>5.4</v>
      </c>
      <c r="AD41" s="185">
        <f t="shared" si="0"/>
        <v>4.5</v>
      </c>
      <c r="AE41" s="185">
        <f t="shared" si="0"/>
        <v>16.666666666666671</v>
      </c>
      <c r="AF41" s="183"/>
      <c r="AG41" s="183"/>
      <c r="AH41" s="183"/>
      <c r="AI41" s="183"/>
      <c r="AJ41" s="183"/>
      <c r="AK41" s="183"/>
      <c r="AL41" s="185" t="str">
        <f t="shared" ref="AL41:AY41" si="1">IF(SUM(AL9:AL39)=0,"",AVERAGE(AL9:AL39))</f>
        <v/>
      </c>
      <c r="AM41" s="185" t="str">
        <f t="shared" si="1"/>
        <v/>
      </c>
      <c r="AN41" s="185" t="str">
        <f t="shared" si="1"/>
        <v/>
      </c>
      <c r="AO41" s="185" t="str">
        <f t="shared" si="1"/>
        <v/>
      </c>
      <c r="AP41" s="185" t="str">
        <f t="shared" si="1"/>
        <v/>
      </c>
      <c r="AQ41" s="185">
        <f t="shared" si="1"/>
        <v>210.44444444444446</v>
      </c>
      <c r="AR41" s="185">
        <f t="shared" si="1"/>
        <v>261.22222222222223</v>
      </c>
      <c r="AS41" s="185" t="str">
        <f t="shared" si="1"/>
        <v/>
      </c>
      <c r="AT41" s="185" t="str">
        <f t="shared" si="1"/>
        <v/>
      </c>
      <c r="AU41" s="185" t="str">
        <f t="shared" si="1"/>
        <v/>
      </c>
      <c r="AV41" s="185" t="str">
        <f t="shared" si="1"/>
        <v/>
      </c>
      <c r="AW41" s="185">
        <f t="shared" si="1"/>
        <v>20</v>
      </c>
      <c r="AX41" s="185">
        <f t="shared" si="1"/>
        <v>2000</v>
      </c>
      <c r="AY41" s="185" t="str">
        <f t="shared" si="1"/>
        <v/>
      </c>
      <c r="AZ41" s="183"/>
      <c r="BA41" s="183"/>
      <c r="BB41" s="185">
        <f t="shared" ref="BB41" si="2">IF(SUM(BB9:BB39)=0,"",AVERAGE(BB9:BB39))</f>
        <v>2.3563700091435602</v>
      </c>
      <c r="BC41" s="183"/>
      <c r="BD41" s="183"/>
      <c r="BE41" s="183"/>
      <c r="BF41" s="445"/>
      <c r="BG41" s="445"/>
      <c r="BH41" s="445"/>
      <c r="BI41" s="445"/>
      <c r="BJ41" s="446"/>
      <c r="BK41" s="183"/>
      <c r="BL41" s="185"/>
      <c r="BM41" s="184"/>
      <c r="BN41" s="183"/>
      <c r="BO41" s="183"/>
      <c r="BP41" s="186"/>
      <c r="BQ41" s="185" t="str">
        <f t="shared" ref="BQ41:BU41" si="3">IF(SUM(BQ9:BQ39)=0,"",AVERAGE(BQ9:BQ39))</f>
        <v/>
      </c>
      <c r="BR41" s="185">
        <f t="shared" si="3"/>
        <v>8</v>
      </c>
      <c r="BS41" s="185" t="str">
        <f t="shared" si="3"/>
        <v/>
      </c>
      <c r="BT41" s="185">
        <f t="shared" si="3"/>
        <v>2.3563700091435602</v>
      </c>
      <c r="BU41" s="185">
        <f t="shared" si="3"/>
        <v>78.415521422797198</v>
      </c>
    </row>
    <row r="42" spans="1:73" s="42" customFormat="1" ht="24.95" customHeight="1" x14ac:dyDescent="0.25">
      <c r="A42" s="115" t="s">
        <v>14</v>
      </c>
      <c r="B42" s="459"/>
      <c r="C42" s="187">
        <f>MIN(C9:C39)</f>
        <v>16</v>
      </c>
      <c r="D42" s="187">
        <f t="shared" ref="D42:AE42" si="4">MIN(D9:D39)</f>
        <v>0</v>
      </c>
      <c r="E42" s="188">
        <f t="shared" si="4"/>
        <v>6.9</v>
      </c>
      <c r="F42" s="188">
        <f t="shared" si="4"/>
        <v>6.79</v>
      </c>
      <c r="G42" s="187">
        <f t="shared" si="4"/>
        <v>1098</v>
      </c>
      <c r="H42" s="187">
        <f t="shared" si="4"/>
        <v>871</v>
      </c>
      <c r="I42" s="187">
        <f t="shared" si="4"/>
        <v>137.99999999999977</v>
      </c>
      <c r="J42" s="187">
        <f t="shared" si="4"/>
        <v>4</v>
      </c>
      <c r="K42" s="189">
        <f t="shared" si="4"/>
        <v>86.238532110091754</v>
      </c>
      <c r="L42" s="187">
        <f t="shared" si="4"/>
        <v>176.92307692307662</v>
      </c>
      <c r="M42" s="187">
        <f t="shared" si="4"/>
        <v>14.43</v>
      </c>
      <c r="N42" s="189">
        <f t="shared" si="4"/>
        <v>83.269565217391275</v>
      </c>
      <c r="O42" s="187">
        <f t="shared" si="4"/>
        <v>353.84615384615324</v>
      </c>
      <c r="P42" s="187">
        <f t="shared" si="4"/>
        <v>39</v>
      </c>
      <c r="Q42" s="189">
        <f t="shared" si="4"/>
        <v>77.391304347826051</v>
      </c>
      <c r="R42" s="189">
        <f t="shared" si="4"/>
        <v>0</v>
      </c>
      <c r="S42" s="189">
        <f t="shared" si="4"/>
        <v>0</v>
      </c>
      <c r="T42" s="189">
        <f t="shared" si="4"/>
        <v>0</v>
      </c>
      <c r="U42" s="189">
        <f t="shared" si="4"/>
        <v>0</v>
      </c>
      <c r="V42" s="188">
        <f t="shared" si="4"/>
        <v>0</v>
      </c>
      <c r="W42" s="188">
        <f t="shared" si="4"/>
        <v>0</v>
      </c>
      <c r="X42" s="188">
        <f t="shared" si="4"/>
        <v>0</v>
      </c>
      <c r="Y42" s="188">
        <f t="shared" si="4"/>
        <v>0</v>
      </c>
      <c r="Z42" s="189">
        <f t="shared" si="4"/>
        <v>0</v>
      </c>
      <c r="AA42" s="189">
        <f t="shared" si="4"/>
        <v>0</v>
      </c>
      <c r="AB42" s="189">
        <f t="shared" si="4"/>
        <v>0</v>
      </c>
      <c r="AC42" s="189">
        <f t="shared" si="4"/>
        <v>5.4</v>
      </c>
      <c r="AD42" s="189">
        <f>MAX(AD8:AD38)</f>
        <v>4.5</v>
      </c>
      <c r="AE42" s="189">
        <f t="shared" si="4"/>
        <v>16.666666666666671</v>
      </c>
      <c r="AF42" s="187"/>
      <c r="AG42" s="187"/>
      <c r="AH42" s="187"/>
      <c r="AI42" s="187"/>
      <c r="AJ42" s="187"/>
      <c r="AK42" s="187"/>
      <c r="AL42" s="189">
        <f t="shared" ref="AL42:AY42" si="5">MIN(AL9:AL39)</f>
        <v>0</v>
      </c>
      <c r="AM42" s="189">
        <f t="shared" si="5"/>
        <v>0</v>
      </c>
      <c r="AN42" s="189">
        <f t="shared" si="5"/>
        <v>0</v>
      </c>
      <c r="AO42" s="189">
        <f t="shared" si="5"/>
        <v>0</v>
      </c>
      <c r="AP42" s="189">
        <f t="shared" si="5"/>
        <v>0</v>
      </c>
      <c r="AQ42" s="189">
        <f t="shared" si="5"/>
        <v>158</v>
      </c>
      <c r="AR42" s="189">
        <f t="shared" si="5"/>
        <v>192</v>
      </c>
      <c r="AS42" s="189">
        <f t="shared" si="5"/>
        <v>0</v>
      </c>
      <c r="AT42" s="189">
        <f t="shared" si="5"/>
        <v>0</v>
      </c>
      <c r="AU42" s="189">
        <f t="shared" si="5"/>
        <v>0</v>
      </c>
      <c r="AV42" s="189">
        <f t="shared" si="5"/>
        <v>0</v>
      </c>
      <c r="AW42" s="189">
        <f t="shared" si="5"/>
        <v>15</v>
      </c>
      <c r="AX42" s="189">
        <f t="shared" si="5"/>
        <v>2000</v>
      </c>
      <c r="AY42" s="189">
        <f t="shared" si="5"/>
        <v>0</v>
      </c>
      <c r="AZ42" s="187"/>
      <c r="BA42" s="187"/>
      <c r="BB42" s="189">
        <f t="shared" ref="BB42" si="6">MIN(BB9:BB39)</f>
        <v>2.3563700091435602</v>
      </c>
      <c r="BC42" s="187"/>
      <c r="BD42" s="187"/>
      <c r="BE42" s="187"/>
      <c r="BF42" s="447"/>
      <c r="BG42" s="447"/>
      <c r="BH42" s="447"/>
      <c r="BI42" s="447"/>
      <c r="BJ42" s="448"/>
      <c r="BK42" s="187"/>
      <c r="BL42" s="189"/>
      <c r="BM42" s="188"/>
      <c r="BN42" s="187"/>
      <c r="BO42" s="187"/>
      <c r="BP42" s="190"/>
      <c r="BQ42" s="189">
        <f t="shared" ref="BQ42:BU42" si="7">MIN(BQ9:BQ39)</f>
        <v>0</v>
      </c>
      <c r="BR42" s="189">
        <f t="shared" si="7"/>
        <v>8</v>
      </c>
      <c r="BS42" s="189">
        <f t="shared" si="7"/>
        <v>0</v>
      </c>
      <c r="BT42" s="189">
        <f t="shared" si="7"/>
        <v>2.3563700091435602</v>
      </c>
      <c r="BU42" s="189">
        <f t="shared" si="7"/>
        <v>78.415521422797198</v>
      </c>
    </row>
    <row r="43" spans="1:73" s="42" customFormat="1" ht="24.95" customHeight="1" thickBot="1" x14ac:dyDescent="0.3">
      <c r="A43" s="116" t="s">
        <v>13</v>
      </c>
      <c r="B43" s="460"/>
      <c r="C43" s="191">
        <f>MAX(C9:C39)</f>
        <v>42</v>
      </c>
      <c r="D43" s="191">
        <f t="shared" ref="D43:AE43" si="8">MAX(D9:D39)</f>
        <v>0</v>
      </c>
      <c r="E43" s="192">
        <f t="shared" si="8"/>
        <v>7.56</v>
      </c>
      <c r="F43" s="192">
        <f t="shared" si="8"/>
        <v>7.8</v>
      </c>
      <c r="G43" s="191">
        <f t="shared" si="8"/>
        <v>2170</v>
      </c>
      <c r="H43" s="191">
        <f t="shared" si="8"/>
        <v>1536</v>
      </c>
      <c r="I43" s="191">
        <f t="shared" si="8"/>
        <v>597.99999999999989</v>
      </c>
      <c r="J43" s="191">
        <f t="shared" si="8"/>
        <v>31</v>
      </c>
      <c r="K43" s="193">
        <f t="shared" si="8"/>
        <v>97.590361445783131</v>
      </c>
      <c r="L43" s="191">
        <f t="shared" si="8"/>
        <v>1341</v>
      </c>
      <c r="M43" s="191">
        <f t="shared" si="8"/>
        <v>45.88</v>
      </c>
      <c r="N43" s="193">
        <f t="shared" si="8"/>
        <v>96.606263982102902</v>
      </c>
      <c r="O43" s="191">
        <f t="shared" si="8"/>
        <v>2682</v>
      </c>
      <c r="P43" s="191">
        <f t="shared" si="8"/>
        <v>124</v>
      </c>
      <c r="Q43" s="193">
        <f t="shared" si="8"/>
        <v>95.413870246085011</v>
      </c>
      <c r="R43" s="193">
        <f t="shared" si="8"/>
        <v>0</v>
      </c>
      <c r="S43" s="193">
        <f t="shared" si="8"/>
        <v>0</v>
      </c>
      <c r="T43" s="193">
        <f t="shared" si="8"/>
        <v>0</v>
      </c>
      <c r="U43" s="193">
        <f t="shared" si="8"/>
        <v>0</v>
      </c>
      <c r="V43" s="192">
        <f t="shared" si="8"/>
        <v>0</v>
      </c>
      <c r="W43" s="192">
        <f t="shared" si="8"/>
        <v>0</v>
      </c>
      <c r="X43" s="192">
        <f t="shared" si="8"/>
        <v>0</v>
      </c>
      <c r="Y43" s="192">
        <f t="shared" si="8"/>
        <v>0</v>
      </c>
      <c r="Z43" s="193">
        <f t="shared" si="8"/>
        <v>0</v>
      </c>
      <c r="AA43" s="193">
        <f t="shared" si="8"/>
        <v>0</v>
      </c>
      <c r="AB43" s="193">
        <f t="shared" si="8"/>
        <v>0</v>
      </c>
      <c r="AC43" s="193">
        <f t="shared" si="8"/>
        <v>5.4</v>
      </c>
      <c r="AD43" s="193">
        <f>MAX(AD9:AD39)</f>
        <v>4.5</v>
      </c>
      <c r="AE43" s="193">
        <f t="shared" si="8"/>
        <v>16.666666666666671</v>
      </c>
      <c r="AF43" s="191"/>
      <c r="AG43" s="191"/>
      <c r="AH43" s="191"/>
      <c r="AI43" s="191"/>
      <c r="AJ43" s="191"/>
      <c r="AK43" s="191"/>
      <c r="AL43" s="193">
        <f t="shared" ref="AL43:AY43" si="9">MAX(AL9:AL39)</f>
        <v>0</v>
      </c>
      <c r="AM43" s="193">
        <f t="shared" si="9"/>
        <v>0</v>
      </c>
      <c r="AN43" s="193">
        <f t="shared" si="9"/>
        <v>0</v>
      </c>
      <c r="AO43" s="193">
        <f t="shared" si="9"/>
        <v>0</v>
      </c>
      <c r="AP43" s="193">
        <f t="shared" si="9"/>
        <v>0</v>
      </c>
      <c r="AQ43" s="193">
        <f t="shared" si="9"/>
        <v>402.00000000000017</v>
      </c>
      <c r="AR43" s="193">
        <f t="shared" si="9"/>
        <v>340</v>
      </c>
      <c r="AS43" s="193">
        <f t="shared" si="9"/>
        <v>0</v>
      </c>
      <c r="AT43" s="193">
        <f t="shared" si="9"/>
        <v>0</v>
      </c>
      <c r="AU43" s="193">
        <f t="shared" si="9"/>
        <v>0</v>
      </c>
      <c r="AV43" s="193">
        <f t="shared" si="9"/>
        <v>0</v>
      </c>
      <c r="AW43" s="193">
        <f t="shared" si="9"/>
        <v>25</v>
      </c>
      <c r="AX43" s="193">
        <f t="shared" si="9"/>
        <v>2000</v>
      </c>
      <c r="AY43" s="193">
        <f t="shared" si="9"/>
        <v>0</v>
      </c>
      <c r="AZ43" s="191"/>
      <c r="BA43" s="191"/>
      <c r="BB43" s="193">
        <f t="shared" ref="BB43" si="10">MAX(BB9:BB39)</f>
        <v>2.3563700091435602</v>
      </c>
      <c r="BC43" s="191"/>
      <c r="BD43" s="191"/>
      <c r="BE43" s="191"/>
      <c r="BF43" s="449"/>
      <c r="BG43" s="449"/>
      <c r="BH43" s="449"/>
      <c r="BI43" s="449"/>
      <c r="BJ43" s="450"/>
      <c r="BK43" s="191"/>
      <c r="BL43" s="193"/>
      <c r="BM43" s="192"/>
      <c r="BN43" s="191"/>
      <c r="BO43" s="191"/>
      <c r="BP43" s="328"/>
      <c r="BQ43" s="193">
        <f t="shared" ref="BQ43:BU43" si="11">MAX(BQ9:BQ39)</f>
        <v>0</v>
      </c>
      <c r="BR43" s="193">
        <f t="shared" si="11"/>
        <v>8</v>
      </c>
      <c r="BS43" s="193">
        <f t="shared" si="11"/>
        <v>0</v>
      </c>
      <c r="BT43" s="193">
        <f t="shared" si="11"/>
        <v>2.3563700091435602</v>
      </c>
      <c r="BU43" s="193">
        <f t="shared" si="11"/>
        <v>78.415521422797198</v>
      </c>
    </row>
    <row r="44" spans="1:73" s="42" customFormat="1" ht="24.95" customHeight="1" x14ac:dyDescent="0.25">
      <c r="A44" s="117" t="s">
        <v>54</v>
      </c>
      <c r="B44" s="451"/>
      <c r="C44" s="194">
        <f>AVERAGE(C9:C12,C15:C19,C22:C26,C29:C33,C36:C39)</f>
        <v>25.913043478260871</v>
      </c>
      <c r="D44" s="45"/>
      <c r="E44" s="45"/>
      <c r="F44" s="45"/>
      <c r="G44" s="45"/>
      <c r="H44" s="45"/>
      <c r="I44" s="45"/>
      <c r="J44" s="45"/>
      <c r="K44" s="45"/>
      <c r="L44" s="45"/>
      <c r="M44" s="45"/>
      <c r="N44" s="45"/>
      <c r="O44" s="45"/>
      <c r="P44" s="45"/>
      <c r="Q44" s="45"/>
      <c r="R44" s="45"/>
      <c r="S44" s="45"/>
      <c r="T44" s="45"/>
      <c r="U44" s="45"/>
      <c r="V44" s="45"/>
      <c r="W44" s="45"/>
      <c r="X44" s="45"/>
      <c r="Y44" s="45"/>
      <c r="Z44" s="45"/>
      <c r="AA44" s="45"/>
      <c r="AB44" s="45"/>
      <c r="AC44" s="45"/>
      <c r="AD44" s="45"/>
      <c r="AE44" s="45"/>
      <c r="AF44" s="45"/>
      <c r="AG44" s="45"/>
      <c r="AH44" s="45"/>
      <c r="AI44" s="45"/>
      <c r="AJ44" s="45"/>
      <c r="AK44" s="45"/>
      <c r="AL44" s="242"/>
      <c r="AM44" s="242"/>
      <c r="AN44" s="242"/>
      <c r="AO44" s="45"/>
      <c r="AP44" s="45"/>
      <c r="AQ44" s="45"/>
      <c r="AR44" s="46"/>
      <c r="AS44" s="242"/>
      <c r="AT44" s="45"/>
      <c r="AU44" s="45"/>
      <c r="AV44" s="45"/>
      <c r="BG44" s="45"/>
      <c r="BH44" s="242"/>
      <c r="BI44" s="242"/>
      <c r="BJ44" s="242"/>
      <c r="BK44" s="242"/>
      <c r="BL44" s="45"/>
      <c r="BM44" s="45"/>
      <c r="BN44" s="45"/>
      <c r="BO44" s="45"/>
      <c r="BP44" s="45"/>
    </row>
    <row r="45" spans="1:73" s="42" customFormat="1" ht="24.95" customHeight="1" x14ac:dyDescent="0.25">
      <c r="A45" s="115" t="s">
        <v>55</v>
      </c>
      <c r="B45" s="452"/>
      <c r="C45" s="195">
        <f>AVERAGE(C13,C20,C27,C34)</f>
        <v>29</v>
      </c>
      <c r="D45" s="47"/>
      <c r="E45" s="47"/>
      <c r="F45" s="47"/>
      <c r="G45" s="47"/>
      <c r="H45" s="47"/>
      <c r="I45" s="47"/>
      <c r="J45" s="47"/>
      <c r="K45" s="47"/>
      <c r="L45" s="47"/>
      <c r="M45" s="47"/>
      <c r="N45" s="47"/>
      <c r="O45" s="47"/>
      <c r="P45" s="47"/>
      <c r="Q45" s="47"/>
      <c r="R45" s="47"/>
      <c r="S45" s="47"/>
      <c r="T45" s="47"/>
      <c r="U45" s="47"/>
      <c r="V45" s="47"/>
      <c r="W45" s="47"/>
      <c r="X45" s="47"/>
      <c r="Y45" s="47"/>
      <c r="Z45" s="47"/>
      <c r="AA45" s="47"/>
      <c r="AB45" s="47"/>
      <c r="AC45" s="47"/>
      <c r="AD45" s="47"/>
      <c r="AE45" s="47"/>
      <c r="AF45" s="47"/>
      <c r="AG45" s="47"/>
      <c r="AH45" s="47"/>
      <c r="AI45" s="47"/>
      <c r="AJ45" s="47"/>
      <c r="AK45" s="47"/>
      <c r="AL45" s="243"/>
      <c r="AM45" s="243"/>
      <c r="AN45" s="243"/>
      <c r="AO45" s="47"/>
      <c r="AP45" s="47"/>
      <c r="AQ45" s="47"/>
      <c r="AR45" s="47"/>
      <c r="AS45" s="243"/>
      <c r="AT45" s="47"/>
      <c r="AU45" s="47"/>
      <c r="AV45" s="47"/>
      <c r="BG45" s="47"/>
      <c r="BH45" s="243"/>
      <c r="BI45" s="243"/>
      <c r="BJ45" s="243"/>
      <c r="BK45" s="243"/>
      <c r="BL45" s="47"/>
      <c r="BM45" s="47"/>
      <c r="BN45" s="47"/>
      <c r="BO45" s="47"/>
      <c r="BP45" s="47"/>
    </row>
    <row r="46" spans="1:73" s="42" customFormat="1" ht="24.95" customHeight="1" x14ac:dyDescent="0.25">
      <c r="A46" s="115" t="s">
        <v>56</v>
      </c>
      <c r="B46" s="453"/>
      <c r="C46" s="195">
        <f>AVERAGE(C14,C21,C23,C28,C35)</f>
        <v>33.6</v>
      </c>
      <c r="D46" s="47"/>
      <c r="E46" s="47"/>
      <c r="F46" s="47"/>
      <c r="G46" s="47"/>
      <c r="H46" s="47"/>
      <c r="I46" s="47"/>
      <c r="J46" s="47"/>
      <c r="K46" s="47"/>
      <c r="L46" s="47"/>
      <c r="M46" s="47"/>
      <c r="N46" s="47"/>
      <c r="O46" s="47"/>
      <c r="P46" s="47"/>
      <c r="Q46" s="47"/>
      <c r="R46" s="47"/>
      <c r="S46" s="47"/>
      <c r="T46" s="47"/>
      <c r="U46" s="47"/>
      <c r="V46" s="47"/>
      <c r="W46" s="47"/>
      <c r="X46" s="47"/>
      <c r="Y46" s="47"/>
      <c r="Z46" s="47"/>
      <c r="AA46" s="47"/>
      <c r="AB46" s="47"/>
      <c r="AC46" s="47"/>
      <c r="AD46" s="47"/>
      <c r="AE46" s="47"/>
      <c r="AF46" s="47"/>
      <c r="AG46" s="47"/>
      <c r="AH46" s="47"/>
      <c r="AI46" s="47"/>
      <c r="AJ46" s="47"/>
      <c r="AK46" s="47"/>
      <c r="AL46" s="243"/>
      <c r="AM46" s="243"/>
      <c r="AN46" s="243"/>
      <c r="AO46" s="47"/>
      <c r="AP46" s="47"/>
      <c r="AQ46" s="47"/>
      <c r="AR46" s="47"/>
      <c r="AS46" s="243"/>
      <c r="AT46" s="47"/>
      <c r="AU46" s="47"/>
      <c r="AV46" s="47"/>
      <c r="BG46" s="47"/>
      <c r="BH46" s="243"/>
      <c r="BI46" s="243"/>
      <c r="BJ46" s="243"/>
      <c r="BK46" s="243"/>
      <c r="BL46" s="47"/>
      <c r="BM46" s="47"/>
      <c r="BN46" s="47"/>
      <c r="BO46" s="47"/>
      <c r="BP46" s="47"/>
    </row>
    <row r="47" spans="1:73" s="42" customFormat="1" ht="24.95" customHeight="1" x14ac:dyDescent="0.25">
      <c r="A47" s="118" t="s">
        <v>57</v>
      </c>
      <c r="B47" s="452"/>
      <c r="C47" s="195">
        <f>AVERAGE(C13:C14,C20:C21,C23,C27:C28,C34:C35)</f>
        <v>31.555555555555557</v>
      </c>
      <c r="D47" s="47"/>
      <c r="E47" s="47"/>
      <c r="F47" s="47"/>
      <c r="G47" s="47"/>
      <c r="H47" s="47"/>
      <c r="I47" s="47"/>
      <c r="J47" s="47"/>
      <c r="K47" s="47"/>
      <c r="L47" s="47"/>
      <c r="M47" s="47"/>
      <c r="N47" s="47"/>
      <c r="O47" s="47"/>
      <c r="P47" s="47"/>
      <c r="Q47" s="47"/>
      <c r="R47" s="47"/>
      <c r="S47" s="47"/>
      <c r="T47" s="47"/>
      <c r="U47" s="47"/>
      <c r="V47" s="47"/>
      <c r="W47" s="47"/>
      <c r="X47" s="47"/>
      <c r="Y47" s="47"/>
      <c r="Z47" s="47"/>
      <c r="AA47" s="47"/>
      <c r="AB47" s="47"/>
      <c r="AC47" s="47"/>
      <c r="AD47" s="47"/>
      <c r="AE47" s="47"/>
      <c r="AF47" s="47"/>
      <c r="AG47" s="47"/>
      <c r="AH47" s="47"/>
      <c r="AI47" s="47"/>
      <c r="AJ47" s="47"/>
      <c r="AK47" s="47"/>
      <c r="AL47" s="243"/>
      <c r="AM47" s="243"/>
      <c r="AN47" s="243"/>
      <c r="AO47" s="47"/>
      <c r="AP47" s="47"/>
      <c r="AQ47" s="47"/>
      <c r="AR47" s="47"/>
      <c r="AS47" s="243"/>
      <c r="AT47" s="47"/>
      <c r="AU47" s="47"/>
      <c r="AV47" s="47"/>
      <c r="BG47" s="47"/>
      <c r="BH47" s="243"/>
      <c r="BI47" s="243"/>
      <c r="BJ47" s="243"/>
      <c r="BK47" s="243"/>
      <c r="BL47" s="47"/>
      <c r="BM47" s="47"/>
      <c r="BN47" s="47"/>
      <c r="BO47" s="47"/>
      <c r="BP47" s="47"/>
    </row>
    <row r="48" spans="1:73" s="42" customFormat="1" ht="24.95" customHeight="1" thickBot="1" x14ac:dyDescent="0.3">
      <c r="A48" s="588" t="s">
        <v>11</v>
      </c>
      <c r="B48" s="589"/>
      <c r="C48" s="196">
        <f>AVERAGE(C44:C47)</f>
        <v>30.017149758454106</v>
      </c>
      <c r="D48" s="47"/>
      <c r="E48" s="47"/>
      <c r="F48" s="47"/>
      <c r="G48" s="47"/>
      <c r="H48" s="47"/>
      <c r="I48" s="47"/>
      <c r="J48" s="47"/>
      <c r="K48" s="47"/>
      <c r="L48" s="47"/>
      <c r="M48" s="47"/>
      <c r="N48" s="47"/>
      <c r="O48" s="47"/>
      <c r="P48" s="47"/>
      <c r="Q48" s="47"/>
      <c r="R48" s="47"/>
      <c r="S48" s="47"/>
      <c r="T48" s="47"/>
      <c r="U48" s="47"/>
      <c r="V48" s="47"/>
      <c r="W48" s="47"/>
      <c r="X48" s="47"/>
      <c r="Y48" s="47"/>
      <c r="Z48" s="47"/>
      <c r="AA48" s="47"/>
      <c r="AB48" s="47"/>
      <c r="AC48" s="47"/>
      <c r="AD48" s="47"/>
      <c r="AE48" s="47"/>
      <c r="AF48" s="47"/>
      <c r="AG48" s="47"/>
      <c r="AH48" s="47"/>
      <c r="AI48" s="47"/>
      <c r="AJ48" s="47"/>
      <c r="AK48" s="47"/>
      <c r="AL48" s="243"/>
      <c r="AM48" s="243"/>
      <c r="AN48" s="243"/>
      <c r="AO48" s="47"/>
      <c r="AP48" s="47"/>
      <c r="AQ48" s="47"/>
      <c r="AR48" s="47"/>
      <c r="AS48" s="243"/>
      <c r="AT48" s="47"/>
      <c r="AU48" s="47"/>
      <c r="AV48" s="48"/>
      <c r="BG48" s="48"/>
      <c r="BH48" s="244"/>
      <c r="BI48" s="244"/>
      <c r="BJ48" s="244"/>
      <c r="BK48" s="244"/>
      <c r="BL48" s="48"/>
      <c r="BM48" s="48"/>
      <c r="BN48" s="48"/>
      <c r="BO48" s="48"/>
      <c r="BP48" s="48"/>
    </row>
    <row r="49" spans="1:29" x14ac:dyDescent="0.3">
      <c r="A49" s="108"/>
      <c r="B49" s="109"/>
      <c r="C49" s="34"/>
      <c r="D49" s="34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</row>
    <row r="50" spans="1:29" x14ac:dyDescent="0.3">
      <c r="A50" s="110"/>
      <c r="B50" s="111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</row>
    <row r="51" spans="1:29" ht="12.4" customHeight="1" x14ac:dyDescent="0.3">
      <c r="A51" s="110"/>
      <c r="B51" s="111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</row>
    <row r="52" spans="1:29" x14ac:dyDescent="0.3">
      <c r="A52" s="109"/>
      <c r="B52" s="109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</row>
  </sheetData>
  <sheetProtection insertColumns="0" insertRows="0"/>
  <mergeCells count="100">
    <mergeCell ref="A48:B48"/>
    <mergeCell ref="E4:F4"/>
    <mergeCell ref="E5:F5"/>
    <mergeCell ref="BG7:BG8"/>
    <mergeCell ref="BL7:BL8"/>
    <mergeCell ref="AU7:AU8"/>
    <mergeCell ref="AV7:AV8"/>
    <mergeCell ref="AW7:AW8"/>
    <mergeCell ref="AX7:AX8"/>
    <mergeCell ref="AY7:AY8"/>
    <mergeCell ref="AZ7:AZ8"/>
    <mergeCell ref="AL7:AL8"/>
    <mergeCell ref="AP7:AP8"/>
    <mergeCell ref="AQ7:AQ8"/>
    <mergeCell ref="AR7:AR8"/>
    <mergeCell ref="AS7:AS8"/>
    <mergeCell ref="BM7:BM8"/>
    <mergeCell ref="BN7:BN8"/>
    <mergeCell ref="BO7:BO8"/>
    <mergeCell ref="BP7:BP8"/>
    <mergeCell ref="BA7:BA8"/>
    <mergeCell ref="BB7:BB8"/>
    <mergeCell ref="BC7:BC8"/>
    <mergeCell ref="BD7:BD8"/>
    <mergeCell ref="BE7:BE8"/>
    <mergeCell ref="BF7:BF8"/>
    <mergeCell ref="AB7:AB8"/>
    <mergeCell ref="AT7:AT8"/>
    <mergeCell ref="AD7:AD8"/>
    <mergeCell ref="AE7:AE8"/>
    <mergeCell ref="AH7:AH8"/>
    <mergeCell ref="AI7:AI8"/>
    <mergeCell ref="AJ7:AJ8"/>
    <mergeCell ref="AK7:AK8"/>
    <mergeCell ref="L7:L8"/>
    <mergeCell ref="M7:M8"/>
    <mergeCell ref="N7:N8"/>
    <mergeCell ref="O7:O8"/>
    <mergeCell ref="P7:P8"/>
    <mergeCell ref="Q7:Q8"/>
    <mergeCell ref="AT5:AT6"/>
    <mergeCell ref="AU5:AU6"/>
    <mergeCell ref="AV5:AV6"/>
    <mergeCell ref="BC5:BF5"/>
    <mergeCell ref="AC7:AC8"/>
    <mergeCell ref="R7:R8"/>
    <mergeCell ref="S7:S8"/>
    <mergeCell ref="T7:T8"/>
    <mergeCell ref="U7:U8"/>
    <mergeCell ref="V7:V8"/>
    <mergeCell ref="W7:W8"/>
    <mergeCell ref="X7:X8"/>
    <mergeCell ref="Y7:Y8"/>
    <mergeCell ref="Z7:Z8"/>
    <mergeCell ref="AA7:AA8"/>
    <mergeCell ref="A7:A8"/>
    <mergeCell ref="E7:E8"/>
    <mergeCell ref="F7:F8"/>
    <mergeCell ref="I7:I8"/>
    <mergeCell ref="J7:J8"/>
    <mergeCell ref="K7:K8"/>
    <mergeCell ref="BC4:BF4"/>
    <mergeCell ref="BG4:BP4"/>
    <mergeCell ref="G5:H5"/>
    <mergeCell ref="I5:J5"/>
    <mergeCell ref="L5:M5"/>
    <mergeCell ref="O5:P5"/>
    <mergeCell ref="R5:S5"/>
    <mergeCell ref="T5:U5"/>
    <mergeCell ref="V5:W5"/>
    <mergeCell ref="X5:Y5"/>
    <mergeCell ref="X4:Y4"/>
    <mergeCell ref="Z4:AB4"/>
    <mergeCell ref="AC4:AE4"/>
    <mergeCell ref="AJ4:AJ5"/>
    <mergeCell ref="AK4:AK5"/>
    <mergeCell ref="AQ4:AR4"/>
    <mergeCell ref="Z5:AA5"/>
    <mergeCell ref="AC5:AD5"/>
    <mergeCell ref="AZ3:BP3"/>
    <mergeCell ref="A4:B4"/>
    <mergeCell ref="G4:H4"/>
    <mergeCell ref="I4:K4"/>
    <mergeCell ref="L4:N4"/>
    <mergeCell ref="O4:Q4"/>
    <mergeCell ref="R4:S4"/>
    <mergeCell ref="T4:U4"/>
    <mergeCell ref="V4:W4"/>
    <mergeCell ref="E3:AS3"/>
    <mergeCell ref="A1:B1"/>
    <mergeCell ref="C1:Q1"/>
    <mergeCell ref="S1:AL1"/>
    <mergeCell ref="A2:C2"/>
    <mergeCell ref="E2:I2"/>
    <mergeCell ref="BR4:BU4"/>
    <mergeCell ref="BQ7:BQ8"/>
    <mergeCell ref="BR7:BR8"/>
    <mergeCell ref="BS7:BS8"/>
    <mergeCell ref="BT7:BT8"/>
    <mergeCell ref="BU7:BU8"/>
  </mergeCells>
  <conditionalFormatting sqref="E9:AK39">
    <cfRule type="expression" dxfId="13" priority="1">
      <formula>IF(AND($AI9="H",$AH9="B"),1,0)</formula>
    </cfRule>
    <cfRule type="expression" dxfId="12" priority="2">
      <formula>IF($AI9="H",1,0)</formula>
    </cfRule>
  </conditionalFormatting>
  <conditionalFormatting sqref="AW9:AW39">
    <cfRule type="expression" dxfId="11" priority="5">
      <formula>IF(AND($AI9="H",$AH9="B"),1,0)</formula>
    </cfRule>
    <cfRule type="expression" dxfId="10" priority="6">
      <formula>IF($AI9="H",1,0)</formula>
    </cfRule>
  </conditionalFormatting>
  <conditionalFormatting sqref="BB34:BB35">
    <cfRule type="expression" dxfId="9" priority="3">
      <formula>IF(AND($AI34="H",$AH34="B"),1,0)</formula>
    </cfRule>
    <cfRule type="expression" dxfId="8" priority="4">
      <formula>IF($AI34="H",1,0)</formula>
    </cfRule>
  </conditionalFormatting>
  <dataValidations count="2">
    <dataValidation type="list" allowBlank="1" showInputMessage="1" showErrorMessage="1" sqref="AI9:AI39" xr:uid="{AB3D9B3C-F409-408A-8E32-2ABE0E5919E1}">
      <formula1>"H,NH"</formula1>
    </dataValidation>
    <dataValidation type="list" allowBlank="1" showInputMessage="1" showErrorMessage="1" sqref="AH9:AH39" xr:uid="{809169DD-8262-469F-BBAD-52ACFF462484}">
      <formula1>"P,I,B"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C69672-3C63-4145-8EC0-295C8C8CCA62}">
  <sheetPr>
    <pageSetUpPr fitToPage="1"/>
  </sheetPr>
  <dimension ref="A1:JD52"/>
  <sheetViews>
    <sheetView tabSelected="1" topLeftCell="AS1" zoomScale="55" zoomScaleNormal="55" workbookViewId="0">
      <selection activeCell="BK16" sqref="BK16"/>
    </sheetView>
  </sheetViews>
  <sheetFormatPr baseColWidth="10" defaultColWidth="11.42578125" defaultRowHeight="16.5" x14ac:dyDescent="0.3"/>
  <cols>
    <col min="1" max="1" width="13.7109375" style="112" customWidth="1"/>
    <col min="2" max="2" width="10.28515625" style="112" customWidth="1"/>
    <col min="3" max="4" width="14.42578125" style="4" customWidth="1"/>
    <col min="5" max="6" width="8.7109375" style="3" customWidth="1"/>
    <col min="7" max="8" width="12.28515625" style="3" customWidth="1"/>
    <col min="9" max="30" width="8.7109375" style="3" customWidth="1"/>
    <col min="31" max="31" width="10" style="3" customWidth="1"/>
    <col min="32" max="32" width="13.140625" style="3" customWidth="1"/>
    <col min="33" max="33" width="16.140625" style="3" customWidth="1"/>
    <col min="34" max="34" width="16.7109375" style="3" customWidth="1"/>
    <col min="35" max="35" width="27.85546875" style="3" customWidth="1"/>
    <col min="36" max="36" width="16.42578125" style="3" customWidth="1"/>
    <col min="37" max="37" width="16.28515625" style="3" customWidth="1"/>
    <col min="38" max="40" width="13.28515625" style="237" customWidth="1"/>
    <col min="41" max="41" width="13.28515625" style="3" customWidth="1"/>
    <col min="42" max="43" width="12.28515625" style="3" customWidth="1"/>
    <col min="44" max="44" width="13" style="3" customWidth="1"/>
    <col min="45" max="45" width="11.7109375" style="237" customWidth="1"/>
    <col min="46" max="46" width="10.42578125" style="3" customWidth="1"/>
    <col min="47" max="47" width="10.28515625" style="3" customWidth="1"/>
    <col min="48" max="48" width="11.140625" style="3" customWidth="1"/>
    <col min="49" max="54" width="18.7109375" style="3" customWidth="1"/>
    <col min="55" max="55" width="12.7109375" style="3" customWidth="1"/>
    <col min="56" max="56" width="13.7109375" style="3" customWidth="1"/>
    <col min="57" max="57" width="13.42578125" style="3" customWidth="1"/>
    <col min="58" max="58" width="12.28515625" style="3" customWidth="1"/>
    <col min="59" max="59" width="18.28515625" style="3" customWidth="1"/>
    <col min="60" max="62" width="18.28515625" style="237" customWidth="1"/>
    <col min="63" max="63" width="16.85546875" style="237" customWidth="1"/>
    <col min="64" max="64" width="11.140625" style="3" customWidth="1"/>
    <col min="65" max="65" width="17.7109375" style="3" customWidth="1"/>
    <col min="66" max="66" width="16.5703125" style="3" customWidth="1"/>
    <col min="67" max="67" width="14.85546875" style="3" customWidth="1"/>
    <col min="68" max="68" width="16.5703125" style="3" customWidth="1"/>
    <col min="69" max="16384" width="11.42578125" style="3"/>
  </cols>
  <sheetData>
    <row r="1" spans="1:264" s="44" customFormat="1" ht="21" customHeight="1" x14ac:dyDescent="0.25">
      <c r="A1" s="594" t="s">
        <v>60</v>
      </c>
      <c r="B1" s="594"/>
      <c r="C1" s="595" t="str">
        <f>agost!C1</f>
        <v>TORROJA DEL PIORAT</v>
      </c>
      <c r="D1" s="595"/>
      <c r="E1" s="595"/>
      <c r="F1" s="595"/>
      <c r="G1" s="595"/>
      <c r="H1" s="595"/>
      <c r="I1" s="595"/>
      <c r="J1" s="595"/>
      <c r="K1" s="595"/>
      <c r="L1" s="595"/>
      <c r="M1" s="595"/>
      <c r="N1" s="595"/>
      <c r="O1" s="595"/>
      <c r="P1" s="595"/>
      <c r="Q1" s="595"/>
      <c r="R1" s="248"/>
      <c r="S1" s="596" t="s">
        <v>73</v>
      </c>
      <c r="T1" s="596"/>
      <c r="U1" s="596"/>
      <c r="V1" s="596"/>
      <c r="W1" s="596"/>
      <c r="X1" s="596"/>
      <c r="Y1" s="596"/>
      <c r="Z1" s="596"/>
      <c r="AA1" s="596"/>
      <c r="AB1" s="596"/>
      <c r="AC1" s="596"/>
      <c r="AD1" s="596"/>
      <c r="AE1" s="596"/>
      <c r="AF1" s="596"/>
      <c r="AG1" s="596"/>
      <c r="AH1" s="596"/>
      <c r="AI1" s="596"/>
      <c r="AJ1" s="596"/>
      <c r="AK1" s="596"/>
      <c r="AL1" s="596"/>
      <c r="AM1" s="54"/>
      <c r="AN1" s="54"/>
      <c r="AO1" s="54"/>
      <c r="AP1" s="248"/>
      <c r="AQ1" s="53"/>
      <c r="AS1" s="235"/>
      <c r="BG1" s="54"/>
      <c r="BH1" s="238"/>
      <c r="BI1" s="238"/>
      <c r="BJ1" s="238"/>
      <c r="BK1" s="238"/>
      <c r="BL1" s="54"/>
      <c r="BM1" s="54"/>
      <c r="BN1" s="54"/>
      <c r="BO1" s="54"/>
      <c r="BP1" s="54"/>
    </row>
    <row r="2" spans="1:264" s="44" customFormat="1" ht="21" customHeight="1" thickBot="1" x14ac:dyDescent="0.3">
      <c r="A2" s="596" t="s">
        <v>95</v>
      </c>
      <c r="B2" s="596"/>
      <c r="C2" s="596"/>
      <c r="D2" s="54"/>
      <c r="E2" s="597" t="s">
        <v>170</v>
      </c>
      <c r="F2" s="597"/>
      <c r="G2" s="597"/>
      <c r="H2" s="597"/>
      <c r="I2" s="597"/>
      <c r="J2" s="53"/>
      <c r="K2" s="53"/>
      <c r="L2" s="53"/>
      <c r="M2" s="53"/>
      <c r="N2" s="53"/>
      <c r="O2" s="53"/>
      <c r="P2" s="53"/>
      <c r="Q2" s="53"/>
      <c r="R2" s="248"/>
      <c r="S2" s="54"/>
      <c r="T2" s="54"/>
      <c r="U2" s="54"/>
      <c r="V2" s="54"/>
      <c r="W2" s="54"/>
      <c r="X2" s="54"/>
      <c r="Y2" s="54"/>
      <c r="Z2" s="54"/>
      <c r="AA2" s="54"/>
      <c r="AB2" s="54"/>
      <c r="AC2" s="54"/>
      <c r="AD2" s="54"/>
      <c r="AE2" s="54"/>
      <c r="AF2" s="54"/>
      <c r="AG2" s="54"/>
      <c r="AH2" s="54"/>
      <c r="AI2" s="54"/>
      <c r="AJ2" s="54"/>
      <c r="AK2" s="54"/>
      <c r="AL2" s="238"/>
      <c r="AM2" s="238"/>
      <c r="AN2" s="238"/>
      <c r="AO2" s="54"/>
      <c r="AP2" s="248"/>
      <c r="AQ2" s="53"/>
      <c r="AR2" s="54"/>
      <c r="AS2" s="238"/>
      <c r="AT2" s="54"/>
      <c r="AU2" s="54"/>
      <c r="AV2" s="54"/>
      <c r="BG2" s="54"/>
      <c r="BH2" s="238"/>
      <c r="BI2" s="238"/>
      <c r="BJ2" s="238"/>
      <c r="BK2" s="238"/>
      <c r="BL2" s="54"/>
      <c r="BM2" s="54"/>
      <c r="BN2" s="54"/>
      <c r="BO2" s="54"/>
      <c r="BP2" s="54"/>
    </row>
    <row r="3" spans="1:264" s="42" customFormat="1" ht="18.600000000000001" customHeight="1" thickBot="1" x14ac:dyDescent="0.3">
      <c r="A3" s="95"/>
      <c r="B3" s="95"/>
      <c r="C3" s="43"/>
      <c r="D3" s="43"/>
      <c r="E3" s="572" t="s">
        <v>36</v>
      </c>
      <c r="F3" s="573"/>
      <c r="G3" s="573"/>
      <c r="H3" s="573"/>
      <c r="I3" s="573"/>
      <c r="J3" s="573"/>
      <c r="K3" s="573"/>
      <c r="L3" s="573"/>
      <c r="M3" s="573"/>
      <c r="N3" s="573"/>
      <c r="O3" s="573"/>
      <c r="P3" s="573"/>
      <c r="Q3" s="573"/>
      <c r="R3" s="573"/>
      <c r="S3" s="573"/>
      <c r="T3" s="573"/>
      <c r="U3" s="573"/>
      <c r="V3" s="573"/>
      <c r="W3" s="573"/>
      <c r="X3" s="573"/>
      <c r="Y3" s="573"/>
      <c r="Z3" s="573"/>
      <c r="AA3" s="573"/>
      <c r="AB3" s="573"/>
      <c r="AC3" s="573"/>
      <c r="AD3" s="573"/>
      <c r="AE3" s="573"/>
      <c r="AF3" s="573"/>
      <c r="AG3" s="573"/>
      <c r="AH3" s="573"/>
      <c r="AI3" s="573"/>
      <c r="AJ3" s="573"/>
      <c r="AK3" s="573"/>
      <c r="AL3" s="573"/>
      <c r="AM3" s="573"/>
      <c r="AN3" s="573"/>
      <c r="AO3" s="573"/>
      <c r="AP3" s="573"/>
      <c r="AQ3" s="573"/>
      <c r="AR3" s="573"/>
      <c r="AS3" s="573"/>
      <c r="AT3" s="129"/>
      <c r="AU3" s="129"/>
      <c r="AV3" s="129"/>
      <c r="AW3" s="129"/>
      <c r="AX3" s="129"/>
      <c r="AY3" s="129"/>
      <c r="AZ3" s="549" t="s">
        <v>37</v>
      </c>
      <c r="BA3" s="550"/>
      <c r="BB3" s="550"/>
      <c r="BC3" s="551"/>
      <c r="BD3" s="551"/>
      <c r="BE3" s="551"/>
      <c r="BF3" s="551"/>
      <c r="BG3" s="550"/>
      <c r="BH3" s="550"/>
      <c r="BI3" s="550"/>
      <c r="BJ3" s="550"/>
      <c r="BK3" s="550"/>
      <c r="BL3" s="550"/>
      <c r="BM3" s="550"/>
      <c r="BN3" s="550"/>
      <c r="BO3" s="550"/>
      <c r="BP3" s="552"/>
    </row>
    <row r="4" spans="1:264" s="95" customFormat="1" ht="67.900000000000006" customHeight="1" thickBot="1" x14ac:dyDescent="0.4">
      <c r="A4" s="592" t="s">
        <v>38</v>
      </c>
      <c r="B4" s="593"/>
      <c r="C4" s="103" t="s">
        <v>100</v>
      </c>
      <c r="D4" s="103" t="s">
        <v>130</v>
      </c>
      <c r="E4" s="581" t="s">
        <v>129</v>
      </c>
      <c r="F4" s="583"/>
      <c r="G4" s="581" t="s">
        <v>200</v>
      </c>
      <c r="H4" s="583"/>
      <c r="I4" s="581" t="s">
        <v>39</v>
      </c>
      <c r="J4" s="582"/>
      <c r="K4" s="583"/>
      <c r="L4" s="581" t="s">
        <v>123</v>
      </c>
      <c r="M4" s="582"/>
      <c r="N4" s="583"/>
      <c r="O4" s="569" t="s">
        <v>3</v>
      </c>
      <c r="P4" s="570"/>
      <c r="Q4" s="571"/>
      <c r="R4" s="598" t="s">
        <v>10</v>
      </c>
      <c r="S4" s="599"/>
      <c r="T4" s="598" t="s">
        <v>126</v>
      </c>
      <c r="U4" s="599"/>
      <c r="V4" s="598" t="s">
        <v>124</v>
      </c>
      <c r="W4" s="599"/>
      <c r="X4" s="598" t="s">
        <v>125</v>
      </c>
      <c r="Y4" s="599"/>
      <c r="Z4" s="598" t="s">
        <v>15</v>
      </c>
      <c r="AA4" s="600"/>
      <c r="AB4" s="599"/>
      <c r="AC4" s="598" t="s">
        <v>16</v>
      </c>
      <c r="AD4" s="600"/>
      <c r="AE4" s="599"/>
      <c r="AF4" s="282" t="s">
        <v>142</v>
      </c>
      <c r="AG4" s="131" t="s">
        <v>178</v>
      </c>
      <c r="AH4" s="94" t="s">
        <v>198</v>
      </c>
      <c r="AI4" s="97" t="s">
        <v>199</v>
      </c>
      <c r="AJ4" s="601" t="s">
        <v>177</v>
      </c>
      <c r="AK4" s="566" t="s">
        <v>74</v>
      </c>
      <c r="AL4" s="284" t="s">
        <v>190</v>
      </c>
      <c r="AM4" s="284" t="s">
        <v>197</v>
      </c>
      <c r="AN4" s="284" t="s">
        <v>196</v>
      </c>
      <c r="AO4" s="284" t="s">
        <v>40</v>
      </c>
      <c r="AP4" s="259" t="s">
        <v>41</v>
      </c>
      <c r="AQ4" s="578" t="s">
        <v>17</v>
      </c>
      <c r="AR4" s="579"/>
      <c r="AS4" s="288" t="s">
        <v>155</v>
      </c>
      <c r="AT4" s="259" t="s">
        <v>20</v>
      </c>
      <c r="AU4" s="259" t="s">
        <v>21</v>
      </c>
      <c r="AV4" s="300" t="s">
        <v>42</v>
      </c>
      <c r="AW4" s="123" t="s">
        <v>192</v>
      </c>
      <c r="AX4" s="123" t="s">
        <v>193</v>
      </c>
      <c r="AY4" s="123" t="s">
        <v>194</v>
      </c>
      <c r="AZ4" s="125" t="s">
        <v>195</v>
      </c>
      <c r="BA4" s="124" t="s">
        <v>148</v>
      </c>
      <c r="BB4" s="124" t="s">
        <v>149</v>
      </c>
      <c r="BC4" s="574" t="s">
        <v>154</v>
      </c>
      <c r="BD4" s="575"/>
      <c r="BE4" s="576"/>
      <c r="BF4" s="577"/>
      <c r="BG4" s="547" t="s">
        <v>81</v>
      </c>
      <c r="BH4" s="547"/>
      <c r="BI4" s="547"/>
      <c r="BJ4" s="547"/>
      <c r="BK4" s="547"/>
      <c r="BL4" s="547"/>
      <c r="BM4" s="547"/>
      <c r="BN4" s="547"/>
      <c r="BO4" s="547"/>
      <c r="BP4" s="548"/>
      <c r="BQ4" s="428" t="s">
        <v>218</v>
      </c>
      <c r="BR4" s="607" t="s">
        <v>219</v>
      </c>
      <c r="BS4" s="608"/>
      <c r="BT4" s="608"/>
      <c r="BU4" s="609"/>
    </row>
    <row r="5" spans="1:264" s="95" customFormat="1" ht="58.15" customHeight="1" thickBot="1" x14ac:dyDescent="0.4">
      <c r="A5" s="104"/>
      <c r="B5" s="249"/>
      <c r="C5" s="105" t="s">
        <v>122</v>
      </c>
      <c r="D5" s="105" t="s">
        <v>122</v>
      </c>
      <c r="E5" s="555"/>
      <c r="F5" s="591"/>
      <c r="G5" s="555" t="s">
        <v>82</v>
      </c>
      <c r="H5" s="591"/>
      <c r="I5" s="555" t="s">
        <v>8</v>
      </c>
      <c r="J5" s="556"/>
      <c r="K5" s="279" t="s">
        <v>9</v>
      </c>
      <c r="L5" s="555" t="s">
        <v>201</v>
      </c>
      <c r="M5" s="556"/>
      <c r="N5" s="279" t="s">
        <v>9</v>
      </c>
      <c r="O5" s="555" t="s">
        <v>201</v>
      </c>
      <c r="P5" s="556"/>
      <c r="Q5" s="279" t="s">
        <v>9</v>
      </c>
      <c r="R5" s="564" t="s">
        <v>34</v>
      </c>
      <c r="S5" s="565"/>
      <c r="T5" s="564" t="s">
        <v>34</v>
      </c>
      <c r="U5" s="565"/>
      <c r="V5" s="564" t="s">
        <v>34</v>
      </c>
      <c r="W5" s="565"/>
      <c r="X5" s="564" t="s">
        <v>34</v>
      </c>
      <c r="Y5" s="565"/>
      <c r="Z5" s="564" t="s">
        <v>34</v>
      </c>
      <c r="AA5" s="590"/>
      <c r="AB5" s="279" t="s">
        <v>9</v>
      </c>
      <c r="AC5" s="564" t="s">
        <v>35</v>
      </c>
      <c r="AD5" s="590"/>
      <c r="AE5" s="279" t="s">
        <v>9</v>
      </c>
      <c r="AF5" s="280" t="s">
        <v>144</v>
      </c>
      <c r="AG5" s="280" t="s">
        <v>143</v>
      </c>
      <c r="AH5" s="291" t="s">
        <v>68</v>
      </c>
      <c r="AI5" s="293" t="s">
        <v>69</v>
      </c>
      <c r="AJ5" s="602"/>
      <c r="AK5" s="567"/>
      <c r="AL5" s="98" t="s">
        <v>119</v>
      </c>
      <c r="AM5" s="98" t="s">
        <v>119</v>
      </c>
      <c r="AN5" s="98" t="s">
        <v>119</v>
      </c>
      <c r="AO5" s="245"/>
      <c r="AP5" s="245"/>
      <c r="AQ5" s="259" t="s">
        <v>119</v>
      </c>
      <c r="AR5" s="285" t="s">
        <v>171</v>
      </c>
      <c r="AS5" s="99" t="s">
        <v>119</v>
      </c>
      <c r="AT5" s="561" t="s">
        <v>22</v>
      </c>
      <c r="AU5" s="561" t="s">
        <v>22</v>
      </c>
      <c r="AV5" s="605" t="s">
        <v>120</v>
      </c>
      <c r="AW5" s="295"/>
      <c r="AX5" s="295"/>
      <c r="AY5" s="295"/>
      <c r="AZ5" s="296"/>
      <c r="BA5" s="296"/>
      <c r="BB5" s="296"/>
      <c r="BC5" s="557"/>
      <c r="BD5" s="558"/>
      <c r="BE5" s="559"/>
      <c r="BF5" s="560"/>
      <c r="BG5" s="102" t="s">
        <v>189</v>
      </c>
      <c r="BH5" s="289" t="s">
        <v>188</v>
      </c>
      <c r="BI5" s="100" t="s">
        <v>187</v>
      </c>
      <c r="BJ5" s="100" t="s">
        <v>185</v>
      </c>
      <c r="BK5" s="100" t="s">
        <v>186</v>
      </c>
      <c r="BL5" s="101" t="s">
        <v>190</v>
      </c>
      <c r="BM5" s="100" t="s">
        <v>27</v>
      </c>
      <c r="BN5" s="102" t="s">
        <v>133</v>
      </c>
      <c r="BO5" s="102" t="s">
        <v>134</v>
      </c>
      <c r="BP5" s="102" t="s">
        <v>28</v>
      </c>
      <c r="BQ5" s="429" t="s">
        <v>220</v>
      </c>
      <c r="BR5" s="430" t="s">
        <v>221</v>
      </c>
      <c r="BS5" s="430"/>
      <c r="BT5" s="430"/>
      <c r="BU5" s="431"/>
      <c r="BV5" s="96"/>
      <c r="BW5" s="96"/>
      <c r="BX5" s="96"/>
      <c r="BY5" s="96"/>
      <c r="BZ5" s="96"/>
      <c r="CA5" s="96"/>
      <c r="CB5" s="96"/>
      <c r="CC5" s="96"/>
      <c r="CD5" s="96"/>
      <c r="CE5" s="96"/>
      <c r="CF5" s="96"/>
      <c r="CG5" s="96"/>
      <c r="CH5" s="96"/>
      <c r="CI5" s="96"/>
      <c r="CJ5" s="96"/>
      <c r="CK5" s="96"/>
      <c r="CL5" s="96"/>
      <c r="CM5" s="96"/>
      <c r="CN5" s="96"/>
      <c r="CO5" s="96"/>
      <c r="CP5" s="96"/>
      <c r="CQ5" s="96"/>
      <c r="CR5" s="96"/>
      <c r="CS5" s="96"/>
      <c r="CT5" s="96"/>
      <c r="CU5" s="96"/>
      <c r="CV5" s="96"/>
      <c r="CW5" s="96"/>
      <c r="CX5" s="96"/>
      <c r="CY5" s="96"/>
      <c r="CZ5" s="96"/>
      <c r="DA5" s="96"/>
      <c r="DB5" s="96"/>
      <c r="DC5" s="96"/>
      <c r="DD5" s="96"/>
      <c r="DE5" s="96"/>
      <c r="DF5" s="96"/>
      <c r="DG5" s="96"/>
      <c r="DH5" s="96"/>
      <c r="DI5" s="96"/>
      <c r="DJ5" s="96"/>
      <c r="DK5" s="96"/>
      <c r="DL5" s="96"/>
      <c r="DM5" s="96"/>
      <c r="DN5" s="96"/>
      <c r="DO5" s="96"/>
      <c r="DP5" s="96"/>
      <c r="DQ5" s="96"/>
      <c r="DR5" s="96"/>
      <c r="DS5" s="96"/>
      <c r="DT5" s="96"/>
      <c r="DU5" s="96"/>
      <c r="DV5" s="96"/>
      <c r="DW5" s="96"/>
      <c r="DX5" s="96"/>
      <c r="DY5" s="96"/>
      <c r="DZ5" s="96"/>
      <c r="EA5" s="96"/>
      <c r="EB5" s="96"/>
      <c r="EC5" s="96"/>
      <c r="ED5" s="96"/>
      <c r="EE5" s="96"/>
      <c r="EF5" s="96"/>
      <c r="EG5" s="96"/>
      <c r="EH5" s="96"/>
      <c r="EI5" s="96"/>
      <c r="EJ5" s="96"/>
      <c r="EK5" s="96"/>
      <c r="EL5" s="96"/>
      <c r="EM5" s="96"/>
      <c r="EN5" s="96"/>
      <c r="EO5" s="96"/>
      <c r="EP5" s="96"/>
      <c r="EQ5" s="96"/>
      <c r="ER5" s="96"/>
      <c r="ES5" s="96"/>
      <c r="ET5" s="96"/>
      <c r="EU5" s="96"/>
      <c r="EV5" s="96"/>
      <c r="EW5" s="96"/>
      <c r="EX5" s="96"/>
      <c r="EY5" s="96"/>
      <c r="EZ5" s="96"/>
      <c r="FA5" s="96"/>
      <c r="FB5" s="96"/>
      <c r="FC5" s="96"/>
      <c r="FD5" s="96"/>
      <c r="FE5" s="96"/>
      <c r="FF5" s="96"/>
      <c r="FG5" s="96"/>
      <c r="FH5" s="96"/>
      <c r="FI5" s="96"/>
      <c r="FJ5" s="96"/>
      <c r="FK5" s="96"/>
      <c r="FL5" s="96"/>
      <c r="FM5" s="96"/>
      <c r="FN5" s="96"/>
      <c r="FO5" s="96"/>
      <c r="FP5" s="96"/>
      <c r="FQ5" s="96"/>
      <c r="FR5" s="96"/>
      <c r="FS5" s="96"/>
      <c r="FT5" s="96"/>
      <c r="FU5" s="96"/>
      <c r="FV5" s="96"/>
      <c r="FW5" s="96"/>
      <c r="FX5" s="96"/>
      <c r="FY5" s="96"/>
      <c r="FZ5" s="96"/>
      <c r="GA5" s="96"/>
      <c r="GB5" s="96"/>
      <c r="GC5" s="96"/>
      <c r="GD5" s="96"/>
      <c r="GE5" s="96"/>
      <c r="GF5" s="96"/>
      <c r="GG5" s="96"/>
      <c r="GH5" s="96"/>
      <c r="GI5" s="96"/>
      <c r="GJ5" s="96"/>
      <c r="GK5" s="96"/>
      <c r="GL5" s="96"/>
      <c r="GM5" s="96"/>
      <c r="GN5" s="96"/>
      <c r="GO5" s="96"/>
      <c r="GP5" s="96"/>
      <c r="GQ5" s="96"/>
      <c r="GR5" s="96"/>
      <c r="GS5" s="96"/>
      <c r="GT5" s="96"/>
      <c r="GU5" s="96"/>
      <c r="GV5" s="96"/>
      <c r="GW5" s="96"/>
      <c r="GX5" s="96"/>
      <c r="GY5" s="96"/>
      <c r="GZ5" s="96"/>
      <c r="HA5" s="96"/>
      <c r="HB5" s="96"/>
      <c r="HC5" s="96"/>
      <c r="HD5" s="96"/>
      <c r="HE5" s="96"/>
      <c r="HF5" s="96"/>
      <c r="HG5" s="96"/>
      <c r="HH5" s="96"/>
      <c r="HI5" s="96"/>
      <c r="HJ5" s="96"/>
      <c r="HK5" s="96"/>
      <c r="HL5" s="96"/>
      <c r="HM5" s="96"/>
      <c r="HN5" s="96"/>
      <c r="HO5" s="96"/>
      <c r="HP5" s="96"/>
      <c r="HQ5" s="96"/>
      <c r="HR5" s="96"/>
      <c r="HS5" s="96"/>
      <c r="HT5" s="96"/>
      <c r="HU5" s="96"/>
      <c r="HV5" s="96"/>
      <c r="HW5" s="96"/>
      <c r="HX5" s="96"/>
      <c r="HY5" s="96"/>
      <c r="HZ5" s="96"/>
      <c r="IA5" s="96"/>
      <c r="IB5" s="96"/>
      <c r="IC5" s="96"/>
      <c r="ID5" s="96"/>
      <c r="IE5" s="96"/>
      <c r="IF5" s="96"/>
      <c r="IG5" s="96"/>
      <c r="IH5" s="96"/>
      <c r="II5" s="96"/>
      <c r="IJ5" s="96"/>
      <c r="IK5" s="96"/>
      <c r="IL5" s="96"/>
      <c r="IM5" s="96"/>
      <c r="IN5" s="96"/>
      <c r="IO5" s="96"/>
      <c r="IP5" s="96"/>
      <c r="IQ5" s="96"/>
      <c r="IR5" s="96"/>
      <c r="IS5" s="96"/>
      <c r="IT5" s="96"/>
      <c r="IU5" s="96"/>
      <c r="IV5" s="96"/>
      <c r="IW5" s="96"/>
      <c r="IX5" s="96"/>
      <c r="IY5" s="96"/>
      <c r="IZ5" s="96"/>
      <c r="JA5" s="96"/>
      <c r="JB5" s="96"/>
      <c r="JC5" s="96"/>
      <c r="JD5" s="96"/>
    </row>
    <row r="6" spans="1:264" s="95" customFormat="1" ht="31.9" customHeight="1" thickBot="1" x14ac:dyDescent="0.3">
      <c r="A6" s="106"/>
      <c r="B6" s="250"/>
      <c r="C6" s="107" t="s">
        <v>5</v>
      </c>
      <c r="D6" s="107"/>
      <c r="E6" s="278" t="s">
        <v>43</v>
      </c>
      <c r="F6" s="279" t="s">
        <v>44</v>
      </c>
      <c r="G6" s="278" t="s">
        <v>43</v>
      </c>
      <c r="H6" s="279" t="s">
        <v>44</v>
      </c>
      <c r="I6" s="93" t="s">
        <v>45</v>
      </c>
      <c r="J6" s="286" t="s">
        <v>46</v>
      </c>
      <c r="K6" s="119" t="s">
        <v>67</v>
      </c>
      <c r="L6" s="278" t="s">
        <v>43</v>
      </c>
      <c r="M6" s="283" t="s">
        <v>44</v>
      </c>
      <c r="N6" s="119" t="s">
        <v>67</v>
      </c>
      <c r="O6" s="278" t="s">
        <v>43</v>
      </c>
      <c r="P6" s="283" t="s">
        <v>44</v>
      </c>
      <c r="Q6" s="119" t="s">
        <v>67</v>
      </c>
      <c r="R6" s="280" t="s">
        <v>43</v>
      </c>
      <c r="S6" s="287" t="s">
        <v>44</v>
      </c>
      <c r="T6" s="280" t="s">
        <v>43</v>
      </c>
      <c r="U6" s="287" t="s">
        <v>44</v>
      </c>
      <c r="V6" s="280" t="s">
        <v>43</v>
      </c>
      <c r="W6" s="287" t="s">
        <v>44</v>
      </c>
      <c r="X6" s="280" t="s">
        <v>43</v>
      </c>
      <c r="Y6" s="287" t="s">
        <v>44</v>
      </c>
      <c r="Z6" s="280" t="s">
        <v>43</v>
      </c>
      <c r="AA6" s="281" t="s">
        <v>44</v>
      </c>
      <c r="AB6" s="119" t="s">
        <v>67</v>
      </c>
      <c r="AC6" s="120" t="s">
        <v>43</v>
      </c>
      <c r="AD6" s="121" t="s">
        <v>44</v>
      </c>
      <c r="AE6" s="119" t="s">
        <v>67</v>
      </c>
      <c r="AF6" s="280" t="s">
        <v>44</v>
      </c>
      <c r="AG6" s="280" t="s">
        <v>44</v>
      </c>
      <c r="AH6" s="292" t="s">
        <v>176</v>
      </c>
      <c r="AI6" s="292" t="s">
        <v>176</v>
      </c>
      <c r="AJ6" s="122" t="s">
        <v>70</v>
      </c>
      <c r="AK6" s="120" t="s">
        <v>70</v>
      </c>
      <c r="AL6" s="98" t="s">
        <v>191</v>
      </c>
      <c r="AM6" s="98" t="s">
        <v>8</v>
      </c>
      <c r="AN6" s="98" t="s">
        <v>212</v>
      </c>
      <c r="AO6" s="98" t="s">
        <v>8</v>
      </c>
      <c r="AP6" s="98" t="s">
        <v>32</v>
      </c>
      <c r="AQ6" s="260" t="s">
        <v>8</v>
      </c>
      <c r="AR6" s="258" t="s">
        <v>8</v>
      </c>
      <c r="AS6" s="98" t="s">
        <v>9</v>
      </c>
      <c r="AT6" s="561"/>
      <c r="AU6" s="561"/>
      <c r="AV6" s="606"/>
      <c r="AW6" s="294" t="s">
        <v>71</v>
      </c>
      <c r="AX6" s="294" t="s">
        <v>71</v>
      </c>
      <c r="AY6" s="294" t="s">
        <v>71</v>
      </c>
      <c r="AZ6" s="297" t="s">
        <v>71</v>
      </c>
      <c r="BA6" s="297" t="s">
        <v>127</v>
      </c>
      <c r="BB6" s="297" t="s">
        <v>128</v>
      </c>
      <c r="BC6" s="125" t="s">
        <v>169</v>
      </c>
      <c r="BD6" s="125" t="s">
        <v>128</v>
      </c>
      <c r="BE6" s="125" t="s">
        <v>153</v>
      </c>
      <c r="BF6" s="125" t="s">
        <v>129</v>
      </c>
      <c r="BG6" s="126" t="s">
        <v>121</v>
      </c>
      <c r="BH6" s="126" t="s">
        <v>121</v>
      </c>
      <c r="BI6" s="126" t="s">
        <v>121</v>
      </c>
      <c r="BJ6" s="126" t="s">
        <v>121</v>
      </c>
      <c r="BK6" s="126" t="s">
        <v>121</v>
      </c>
      <c r="BL6" s="125" t="s">
        <v>191</v>
      </c>
      <c r="BM6" s="124" t="s">
        <v>212</v>
      </c>
      <c r="BN6" s="126" t="s">
        <v>71</v>
      </c>
      <c r="BO6" s="126" t="s">
        <v>132</v>
      </c>
      <c r="BP6" s="126" t="s">
        <v>9</v>
      </c>
      <c r="BQ6" s="432"/>
      <c r="BR6" s="433" t="s">
        <v>222</v>
      </c>
      <c r="BS6" s="433"/>
      <c r="BT6" s="433" t="s">
        <v>223</v>
      </c>
      <c r="BU6" s="433" t="s">
        <v>224</v>
      </c>
    </row>
    <row r="7" spans="1:264" s="51" customFormat="1" ht="33.75" customHeight="1" thickBot="1" x14ac:dyDescent="0.3">
      <c r="A7" s="586" t="s">
        <v>174</v>
      </c>
      <c r="B7" s="128" t="s">
        <v>83</v>
      </c>
      <c r="C7" s="158">
        <v>35</v>
      </c>
      <c r="D7" s="159"/>
      <c r="E7" s="553"/>
      <c r="F7" s="553"/>
      <c r="G7" s="233"/>
      <c r="H7" s="233"/>
      <c r="I7" s="553">
        <v>300</v>
      </c>
      <c r="J7" s="553">
        <v>35</v>
      </c>
      <c r="K7" s="580">
        <v>0.89</v>
      </c>
      <c r="L7" s="553">
        <v>380</v>
      </c>
      <c r="M7" s="553">
        <v>25</v>
      </c>
      <c r="N7" s="580">
        <v>0.93</v>
      </c>
      <c r="O7" s="553"/>
      <c r="P7" s="553">
        <v>125</v>
      </c>
      <c r="Q7" s="553"/>
      <c r="R7" s="553"/>
      <c r="S7" s="553"/>
      <c r="T7" s="553"/>
      <c r="U7" s="553"/>
      <c r="V7" s="553"/>
      <c r="W7" s="553"/>
      <c r="X7" s="553"/>
      <c r="Y7" s="553"/>
      <c r="Z7" s="553"/>
      <c r="AA7" s="553"/>
      <c r="AB7" s="553"/>
      <c r="AC7" s="553"/>
      <c r="AD7" s="553"/>
      <c r="AE7" s="553"/>
      <c r="AF7" s="233"/>
      <c r="AG7" s="233"/>
      <c r="AH7" s="568"/>
      <c r="AI7" s="553"/>
      <c r="AJ7" s="553"/>
      <c r="AK7" s="584"/>
      <c r="AL7" s="562"/>
      <c r="AM7" s="276"/>
      <c r="AN7" s="276"/>
      <c r="AO7" s="233"/>
      <c r="AP7" s="553"/>
      <c r="AQ7" s="553"/>
      <c r="AR7" s="553"/>
      <c r="AS7" s="562"/>
      <c r="AT7" s="553"/>
      <c r="AU7" s="553"/>
      <c r="AV7" s="553"/>
      <c r="AW7" s="553"/>
      <c r="AX7" s="553"/>
      <c r="AY7" s="553"/>
      <c r="AZ7" s="553"/>
      <c r="BA7" s="553"/>
      <c r="BB7" s="553"/>
      <c r="BC7" s="553"/>
      <c r="BD7" s="553"/>
      <c r="BE7" s="553"/>
      <c r="BF7" s="553"/>
      <c r="BG7" s="603"/>
      <c r="BH7" s="276"/>
      <c r="BI7" s="276"/>
      <c r="BJ7" s="276"/>
      <c r="BK7" s="276"/>
      <c r="BL7" s="553"/>
      <c r="BM7" s="553"/>
      <c r="BN7" s="553"/>
      <c r="BO7" s="553"/>
      <c r="BP7" s="553"/>
      <c r="BQ7" s="553"/>
      <c r="BR7" s="610"/>
      <c r="BS7" s="610"/>
      <c r="BT7" s="610"/>
      <c r="BU7" s="610"/>
    </row>
    <row r="8" spans="1:264" s="51" customFormat="1" ht="33.75" customHeight="1" thickBot="1" x14ac:dyDescent="0.3">
      <c r="A8" s="587"/>
      <c r="B8" s="128" t="s">
        <v>84</v>
      </c>
      <c r="C8" s="158"/>
      <c r="D8" s="160"/>
      <c r="E8" s="554"/>
      <c r="F8" s="554"/>
      <c r="G8" s="234"/>
      <c r="H8" s="234"/>
      <c r="I8" s="554"/>
      <c r="J8" s="554"/>
      <c r="K8" s="554"/>
      <c r="L8" s="554"/>
      <c r="M8" s="554"/>
      <c r="N8" s="554"/>
      <c r="O8" s="554"/>
      <c r="P8" s="554"/>
      <c r="Q8" s="554"/>
      <c r="R8" s="554"/>
      <c r="S8" s="554"/>
      <c r="T8" s="554"/>
      <c r="U8" s="554"/>
      <c r="V8" s="554"/>
      <c r="W8" s="554"/>
      <c r="X8" s="554"/>
      <c r="Y8" s="554"/>
      <c r="Z8" s="554"/>
      <c r="AA8" s="554"/>
      <c r="AB8" s="554"/>
      <c r="AC8" s="554"/>
      <c r="AD8" s="554"/>
      <c r="AE8" s="554"/>
      <c r="AF8" s="234"/>
      <c r="AG8" s="234"/>
      <c r="AH8" s="554"/>
      <c r="AI8" s="554"/>
      <c r="AJ8" s="554"/>
      <c r="AK8" s="585"/>
      <c r="AL8" s="563"/>
      <c r="AM8" s="277"/>
      <c r="AN8" s="277"/>
      <c r="AO8" s="234"/>
      <c r="AP8" s="554"/>
      <c r="AQ8" s="554"/>
      <c r="AR8" s="554"/>
      <c r="AS8" s="563"/>
      <c r="AT8" s="554"/>
      <c r="AU8" s="554"/>
      <c r="AV8" s="554"/>
      <c r="AW8" s="554"/>
      <c r="AX8" s="554"/>
      <c r="AY8" s="554"/>
      <c r="AZ8" s="554"/>
      <c r="BA8" s="554"/>
      <c r="BB8" s="554"/>
      <c r="BC8" s="554"/>
      <c r="BD8" s="554"/>
      <c r="BE8" s="554"/>
      <c r="BF8" s="554"/>
      <c r="BG8" s="604"/>
      <c r="BH8" s="277"/>
      <c r="BI8" s="277"/>
      <c r="BJ8" s="277"/>
      <c r="BK8" s="277"/>
      <c r="BL8" s="554"/>
      <c r="BM8" s="554"/>
      <c r="BN8" s="554"/>
      <c r="BO8" s="554"/>
      <c r="BP8" s="554"/>
      <c r="BQ8" s="554"/>
      <c r="BR8" s="611"/>
      <c r="BS8" s="611"/>
      <c r="BT8" s="611"/>
      <c r="BU8" s="611"/>
    </row>
    <row r="9" spans="1:264" s="42" customFormat="1" ht="24.95" customHeight="1" x14ac:dyDescent="0.25">
      <c r="A9" s="224" t="s">
        <v>53</v>
      </c>
      <c r="B9" s="225">
        <v>1</v>
      </c>
      <c r="C9" s="161">
        <v>18.8</v>
      </c>
      <c r="D9" s="161"/>
      <c r="E9" s="162">
        <v>6.97</v>
      </c>
      <c r="F9" s="162">
        <v>7.44</v>
      </c>
      <c r="G9" s="161">
        <v>1714</v>
      </c>
      <c r="H9" s="161">
        <v>1545</v>
      </c>
      <c r="I9" s="290">
        <v>365.99999999999994</v>
      </c>
      <c r="J9" s="290">
        <v>68.108108108108112</v>
      </c>
      <c r="K9" s="427">
        <f>IF(AND(I9&lt;&gt;"",J9&lt;&gt;""),(I9-J9)/I9*100,"")</f>
        <v>81.391227292866631</v>
      </c>
      <c r="L9" s="290">
        <v>469.23076923076917</v>
      </c>
      <c r="M9" s="290">
        <v>64.615384615384613</v>
      </c>
      <c r="N9" s="427">
        <f>IF(AND(L9&lt;&gt;"",M9&lt;&gt;""),(L9-M9)/L9*100,"")</f>
        <v>86.229508196721298</v>
      </c>
      <c r="O9" s="290">
        <v>938.46153846153834</v>
      </c>
      <c r="P9" s="290">
        <v>155</v>
      </c>
      <c r="Q9" s="427">
        <f>IF(AND(O9&lt;&gt;"",P9&lt;&gt;""),(O9-P9)/O9*100,"")</f>
        <v>83.483606557377044</v>
      </c>
      <c r="R9" s="290"/>
      <c r="S9" s="290"/>
      <c r="T9" s="162"/>
      <c r="U9" s="162"/>
      <c r="V9" s="162"/>
      <c r="W9" s="162"/>
      <c r="X9" s="162"/>
      <c r="Y9" s="162"/>
      <c r="Z9" s="314" t="str">
        <f>IF(AND(R9&lt;&gt;"",V9&lt;&gt;"",X9&lt;&gt;""),R9+V9+X9,"")</f>
        <v/>
      </c>
      <c r="AA9" s="314" t="str">
        <f>IF(AND(S9&lt;&gt;"",W9&lt;&gt;"",Y9&lt;&gt;""),S9+W9+Y9,"")</f>
        <v/>
      </c>
      <c r="AB9" s="313" t="str">
        <f>IF(AND(Z9&lt;&gt;"",AA9&lt;&gt;""),(Z9-AA9)/Z9*100,"")</f>
        <v/>
      </c>
      <c r="AC9" s="162"/>
      <c r="AD9" s="162"/>
      <c r="AE9" s="183" t="str">
        <f>IF(AND(AC9&lt;&gt;"",AD9&lt;&gt;""),(AC9-AD9)/AC9*100,"")</f>
        <v/>
      </c>
      <c r="AF9" s="161"/>
      <c r="AG9" s="161"/>
      <c r="AH9" s="127" t="s">
        <v>214</v>
      </c>
      <c r="AI9" s="161" t="s">
        <v>215</v>
      </c>
      <c r="AJ9" s="161" t="s">
        <v>216</v>
      </c>
      <c r="AK9" s="298" t="s">
        <v>216</v>
      </c>
      <c r="AL9" s="317"/>
      <c r="AM9" s="239"/>
      <c r="AN9" s="239"/>
      <c r="AO9" s="161"/>
      <c r="AP9" s="320"/>
      <c r="AQ9" s="320">
        <v>474.99999999999972</v>
      </c>
      <c r="AR9" s="320">
        <v>1899.9999999999995</v>
      </c>
      <c r="AS9" s="310"/>
      <c r="AT9" s="164"/>
      <c r="AU9" s="165"/>
      <c r="AV9" s="301"/>
      <c r="AW9" s="303"/>
      <c r="AX9" s="166"/>
      <c r="AY9" s="304"/>
      <c r="AZ9" s="329"/>
      <c r="BA9" s="330"/>
      <c r="BB9" s="330"/>
      <c r="BC9" s="325">
        <v>4</v>
      </c>
      <c r="BD9" s="325">
        <v>2.2999999999999998</v>
      </c>
      <c r="BE9" s="325">
        <v>78</v>
      </c>
      <c r="BF9" s="325"/>
      <c r="BG9" s="161"/>
      <c r="BH9" s="239"/>
      <c r="BI9" s="239"/>
      <c r="BJ9" s="239"/>
      <c r="BK9" s="239"/>
      <c r="BL9" s="162"/>
      <c r="BM9" s="163"/>
      <c r="BN9" s="161"/>
      <c r="BO9" s="161"/>
      <c r="BP9" s="301"/>
      <c r="BQ9" s="434"/>
      <c r="BR9" s="435"/>
      <c r="BS9" s="436"/>
      <c r="BT9" s="436" t="s">
        <v>213</v>
      </c>
      <c r="BU9" s="437" t="s">
        <v>213</v>
      </c>
    </row>
    <row r="10" spans="1:264" s="42" customFormat="1" ht="24.95" customHeight="1" x14ac:dyDescent="0.25">
      <c r="A10" s="226" t="s">
        <v>47</v>
      </c>
      <c r="B10" s="227">
        <v>2</v>
      </c>
      <c r="C10" s="167">
        <v>18.8</v>
      </c>
      <c r="D10" s="167"/>
      <c r="E10" s="162"/>
      <c r="F10" s="162"/>
      <c r="G10" s="161"/>
      <c r="H10" s="161"/>
      <c r="I10" s="290" t="s">
        <v>213</v>
      </c>
      <c r="J10" s="290" t="s">
        <v>213</v>
      </c>
      <c r="K10" s="427" t="str">
        <f t="shared" ref="K10:K39" si="0">IF(AND(I10&lt;&gt;"",J10&lt;&gt;""),(I10-J10)/I10*100,"")</f>
        <v/>
      </c>
      <c r="L10" s="290"/>
      <c r="M10" s="290"/>
      <c r="N10" s="427" t="str">
        <f t="shared" ref="N10:N39" si="1">IF(AND(L10&lt;&gt;"",M10&lt;&gt;""),(L10-M10)/L10*100,"")</f>
        <v/>
      </c>
      <c r="O10" s="290"/>
      <c r="P10" s="290"/>
      <c r="Q10" s="427" t="str">
        <f t="shared" ref="Q10:Q39" si="2">IF(AND(O10&lt;&gt;"",P10&lt;&gt;""),(O10-P10)/O10*100,"")</f>
        <v/>
      </c>
      <c r="R10" s="290"/>
      <c r="S10" s="290"/>
      <c r="T10" s="162"/>
      <c r="U10" s="162"/>
      <c r="V10" s="162"/>
      <c r="W10" s="162"/>
      <c r="X10" s="162"/>
      <c r="Y10" s="162"/>
      <c r="Z10" s="314" t="str">
        <f>IF(AND(R10&lt;&gt;"",V10&lt;&gt;"",X10&lt;&gt;""),R10+V10+X10,"")</f>
        <v/>
      </c>
      <c r="AA10" s="314" t="str">
        <f>IF(AND(S10&lt;&gt;"",W10&lt;&gt;"",Y10&lt;&gt;""),S10+W10+Y10,"")</f>
        <v/>
      </c>
      <c r="AB10" s="313" t="str">
        <f t="shared" ref="AB10:AB39" si="3">IF(AND(Z10&lt;&gt;"",AA10&lt;&gt;""),(Z10-AA10)/Z10*100,"")</f>
        <v/>
      </c>
      <c r="AC10" s="162"/>
      <c r="AD10" s="162"/>
      <c r="AE10" s="183" t="str">
        <f t="shared" ref="AE10:AE39" si="4">IF(AND(AC10&lt;&gt;"",AD10&lt;&gt;""),(AC10-AD10)/AC10*100,"")</f>
        <v/>
      </c>
      <c r="AF10" s="161"/>
      <c r="AG10" s="161"/>
      <c r="AH10" s="127"/>
      <c r="AI10" s="161"/>
      <c r="AJ10" s="161"/>
      <c r="AK10" s="298"/>
      <c r="AL10" s="318"/>
      <c r="AM10" s="240"/>
      <c r="AN10" s="240"/>
      <c r="AO10" s="167"/>
      <c r="AP10" s="321"/>
      <c r="AQ10" s="321" t="s">
        <v>213</v>
      </c>
      <c r="AR10" s="321" t="s">
        <v>213</v>
      </c>
      <c r="AS10" s="311"/>
      <c r="AT10" s="169"/>
      <c r="AU10" s="170"/>
      <c r="AV10" s="195"/>
      <c r="AW10" s="305"/>
      <c r="AX10" s="171"/>
      <c r="AY10" s="306"/>
      <c r="AZ10" s="331"/>
      <c r="BA10" s="332"/>
      <c r="BB10" s="332"/>
      <c r="BC10" s="326"/>
      <c r="BD10" s="326" t="s">
        <v>213</v>
      </c>
      <c r="BE10" s="326"/>
      <c r="BF10" s="326"/>
      <c r="BG10" s="167"/>
      <c r="BH10" s="240"/>
      <c r="BI10" s="240"/>
      <c r="BJ10" s="240"/>
      <c r="BK10" s="240"/>
      <c r="BL10" s="323"/>
      <c r="BM10" s="168"/>
      <c r="BN10" s="167"/>
      <c r="BO10" s="167"/>
      <c r="BP10" s="195"/>
      <c r="BQ10" s="438"/>
      <c r="BR10" s="435"/>
      <c r="BS10" s="436"/>
      <c r="BT10" s="436"/>
      <c r="BU10" s="437" t="s">
        <v>213</v>
      </c>
    </row>
    <row r="11" spans="1:264" s="42" customFormat="1" ht="24.95" customHeight="1" x14ac:dyDescent="0.25">
      <c r="A11" s="224" t="s">
        <v>175</v>
      </c>
      <c r="B11" s="227">
        <v>3</v>
      </c>
      <c r="C11" s="167">
        <v>18.8</v>
      </c>
      <c r="D11" s="167"/>
      <c r="E11" s="162"/>
      <c r="F11" s="162"/>
      <c r="G11" s="161"/>
      <c r="H11" s="161"/>
      <c r="I11" s="290" t="s">
        <v>213</v>
      </c>
      <c r="J11" s="290" t="s">
        <v>213</v>
      </c>
      <c r="K11" s="427" t="str">
        <f t="shared" si="0"/>
        <v/>
      </c>
      <c r="L11" s="290"/>
      <c r="M11" s="290"/>
      <c r="N11" s="427" t="str">
        <f t="shared" si="1"/>
        <v/>
      </c>
      <c r="O11" s="290"/>
      <c r="P11" s="290"/>
      <c r="Q11" s="427" t="str">
        <f t="shared" si="2"/>
        <v/>
      </c>
      <c r="R11" s="290"/>
      <c r="S11" s="290"/>
      <c r="T11" s="162"/>
      <c r="U11" s="162"/>
      <c r="V11" s="162"/>
      <c r="W11" s="162"/>
      <c r="X11" s="162"/>
      <c r="Y11" s="162"/>
      <c r="Z11" s="314" t="str">
        <f t="shared" ref="Z11:AA39" si="5">IF(AND(R11&lt;&gt;"",V11&lt;&gt;"",X11&lt;&gt;""),R11+V11+X11,"")</f>
        <v/>
      </c>
      <c r="AA11" s="314" t="str">
        <f t="shared" si="5"/>
        <v/>
      </c>
      <c r="AB11" s="313" t="str">
        <f t="shared" si="3"/>
        <v/>
      </c>
      <c r="AC11" s="162"/>
      <c r="AD11" s="162"/>
      <c r="AE11" s="183" t="str">
        <f t="shared" si="4"/>
        <v/>
      </c>
      <c r="AF11" s="161"/>
      <c r="AG11" s="161"/>
      <c r="AH11" s="127"/>
      <c r="AI11" s="161"/>
      <c r="AJ11" s="161"/>
      <c r="AK11" s="298"/>
      <c r="AL11" s="318"/>
      <c r="AM11" s="240"/>
      <c r="AN11" s="240"/>
      <c r="AO11" s="167"/>
      <c r="AP11" s="321"/>
      <c r="AQ11" s="321" t="s">
        <v>213</v>
      </c>
      <c r="AR11" s="321" t="s">
        <v>213</v>
      </c>
      <c r="AS11" s="311"/>
      <c r="AT11" s="169"/>
      <c r="AU11" s="170"/>
      <c r="AV11" s="195"/>
      <c r="AW11" s="305"/>
      <c r="AX11" s="171"/>
      <c r="AY11" s="306"/>
      <c r="AZ11" s="331"/>
      <c r="BA11" s="332"/>
      <c r="BB11" s="332"/>
      <c r="BC11" s="326"/>
      <c r="BD11" s="326" t="s">
        <v>213</v>
      </c>
      <c r="BE11" s="326"/>
      <c r="BF11" s="326"/>
      <c r="BG11" s="167"/>
      <c r="BH11" s="240"/>
      <c r="BI11" s="240"/>
      <c r="BJ11" s="240"/>
      <c r="BK11" s="240"/>
      <c r="BL11" s="323"/>
      <c r="BM11" s="168"/>
      <c r="BN11" s="167"/>
      <c r="BO11" s="167"/>
      <c r="BP11" s="195"/>
      <c r="BQ11" s="438"/>
      <c r="BR11" s="435"/>
      <c r="BS11" s="436"/>
      <c r="BT11" s="436" t="s">
        <v>213</v>
      </c>
      <c r="BU11" s="437" t="s">
        <v>213</v>
      </c>
    </row>
    <row r="12" spans="1:264" s="42" customFormat="1" ht="24.95" customHeight="1" x14ac:dyDescent="0.25">
      <c r="A12" s="226" t="s">
        <v>49</v>
      </c>
      <c r="B12" s="227">
        <v>4</v>
      </c>
      <c r="C12" s="167">
        <v>18.8</v>
      </c>
      <c r="D12" s="167"/>
      <c r="E12" s="162"/>
      <c r="F12" s="162"/>
      <c r="G12" s="161"/>
      <c r="H12" s="161"/>
      <c r="I12" s="290" t="s">
        <v>213</v>
      </c>
      <c r="J12" s="290" t="s">
        <v>213</v>
      </c>
      <c r="K12" s="427" t="str">
        <f t="shared" si="0"/>
        <v/>
      </c>
      <c r="L12" s="290"/>
      <c r="M12" s="290"/>
      <c r="N12" s="427" t="str">
        <f t="shared" si="1"/>
        <v/>
      </c>
      <c r="O12" s="290"/>
      <c r="P12" s="290"/>
      <c r="Q12" s="427" t="str">
        <f t="shared" si="2"/>
        <v/>
      </c>
      <c r="R12" s="290"/>
      <c r="S12" s="290"/>
      <c r="T12" s="162"/>
      <c r="U12" s="162"/>
      <c r="V12" s="162"/>
      <c r="W12" s="162"/>
      <c r="X12" s="162"/>
      <c r="Y12" s="162"/>
      <c r="Z12" s="314" t="str">
        <f t="shared" si="5"/>
        <v/>
      </c>
      <c r="AA12" s="314" t="str">
        <f t="shared" si="5"/>
        <v/>
      </c>
      <c r="AB12" s="313" t="str">
        <f t="shared" si="3"/>
        <v/>
      </c>
      <c r="AC12" s="162"/>
      <c r="AD12" s="162"/>
      <c r="AE12" s="183" t="str">
        <f t="shared" si="4"/>
        <v/>
      </c>
      <c r="AF12" s="161"/>
      <c r="AG12" s="161"/>
      <c r="AH12" s="127"/>
      <c r="AI12" s="161"/>
      <c r="AJ12" s="161"/>
      <c r="AK12" s="298"/>
      <c r="AL12" s="318"/>
      <c r="AM12" s="240"/>
      <c r="AN12" s="240"/>
      <c r="AO12" s="167"/>
      <c r="AP12" s="321"/>
      <c r="AQ12" s="321" t="s">
        <v>213</v>
      </c>
      <c r="AR12" s="321" t="s">
        <v>213</v>
      </c>
      <c r="AS12" s="311"/>
      <c r="AT12" s="169"/>
      <c r="AU12" s="170"/>
      <c r="AV12" s="195"/>
      <c r="AW12" s="305"/>
      <c r="AX12" s="171"/>
      <c r="AY12" s="306"/>
      <c r="AZ12" s="331"/>
      <c r="BA12" s="332"/>
      <c r="BB12" s="332"/>
      <c r="BC12" s="326"/>
      <c r="BD12" s="326" t="s">
        <v>213</v>
      </c>
      <c r="BE12" s="326"/>
      <c r="BF12" s="326"/>
      <c r="BG12" s="167"/>
      <c r="BH12" s="240"/>
      <c r="BI12" s="240"/>
      <c r="BJ12" s="240"/>
      <c r="BK12" s="240"/>
      <c r="BL12" s="323"/>
      <c r="BM12" s="168"/>
      <c r="BN12" s="167"/>
      <c r="BO12" s="167"/>
      <c r="BP12" s="195"/>
      <c r="BQ12" s="438"/>
      <c r="BR12" s="435"/>
      <c r="BS12" s="436"/>
      <c r="BT12" s="436" t="s">
        <v>213</v>
      </c>
      <c r="BU12" s="437" t="s">
        <v>213</v>
      </c>
    </row>
    <row r="13" spans="1:264" s="42" customFormat="1" ht="24.95" customHeight="1" x14ac:dyDescent="0.25">
      <c r="A13" s="224" t="s">
        <v>50</v>
      </c>
      <c r="B13" s="227">
        <v>5</v>
      </c>
      <c r="C13" s="167">
        <v>18.8</v>
      </c>
      <c r="D13" s="167"/>
      <c r="E13" s="162">
        <v>7.12</v>
      </c>
      <c r="F13" s="162">
        <v>7.18</v>
      </c>
      <c r="G13" s="161">
        <v>1272</v>
      </c>
      <c r="H13" s="161">
        <v>927</v>
      </c>
      <c r="I13" s="290">
        <v>670</v>
      </c>
      <c r="J13" s="290">
        <v>46.999999999999957</v>
      </c>
      <c r="K13" s="427">
        <f t="shared" si="0"/>
        <v>92.985074626865668</v>
      </c>
      <c r="L13" s="290">
        <v>648.5</v>
      </c>
      <c r="M13" s="290">
        <v>80.66</v>
      </c>
      <c r="N13" s="427">
        <f t="shared" si="1"/>
        <v>87.562066306861993</v>
      </c>
      <c r="O13" s="290">
        <v>1297</v>
      </c>
      <c r="P13" s="290">
        <v>135</v>
      </c>
      <c r="Q13" s="427">
        <f t="shared" si="2"/>
        <v>89.591364687740935</v>
      </c>
      <c r="R13" s="290"/>
      <c r="S13" s="290"/>
      <c r="T13" s="162"/>
      <c r="U13" s="162"/>
      <c r="V13" s="162"/>
      <c r="W13" s="162"/>
      <c r="X13" s="162"/>
      <c r="Y13" s="162"/>
      <c r="Z13" s="314" t="str">
        <f t="shared" si="5"/>
        <v/>
      </c>
      <c r="AA13" s="314" t="str">
        <f t="shared" si="5"/>
        <v/>
      </c>
      <c r="AB13" s="313" t="str">
        <f t="shared" si="3"/>
        <v/>
      </c>
      <c r="AC13" s="162">
        <v>7.1</v>
      </c>
      <c r="AD13" s="162">
        <v>0.1</v>
      </c>
      <c r="AE13" s="183">
        <f t="shared" si="4"/>
        <v>98.591549295774655</v>
      </c>
      <c r="AF13" s="161"/>
      <c r="AG13" s="161"/>
      <c r="AH13" s="127" t="s">
        <v>214</v>
      </c>
      <c r="AI13" s="161" t="s">
        <v>215</v>
      </c>
      <c r="AJ13" s="161" t="s">
        <v>216</v>
      </c>
      <c r="AK13" s="298" t="s">
        <v>216</v>
      </c>
      <c r="AL13" s="318"/>
      <c r="AM13" s="240"/>
      <c r="AN13" s="240"/>
      <c r="AO13" s="167"/>
      <c r="AP13" s="321"/>
      <c r="AQ13" s="321">
        <v>104.0000000000002</v>
      </c>
      <c r="AR13" s="321">
        <v>275.99999999999983</v>
      </c>
      <c r="AS13" s="311"/>
      <c r="AT13" s="169"/>
      <c r="AU13" s="170"/>
      <c r="AV13" s="195"/>
      <c r="AW13" s="305"/>
      <c r="AX13" s="171"/>
      <c r="AY13" s="306"/>
      <c r="AZ13" s="331"/>
      <c r="BA13" s="332"/>
      <c r="BB13" s="332"/>
      <c r="BC13" s="326"/>
      <c r="BD13" s="326" t="s">
        <v>213</v>
      </c>
      <c r="BE13" s="326"/>
      <c r="BF13" s="326"/>
      <c r="BG13" s="167"/>
      <c r="BH13" s="240"/>
      <c r="BI13" s="240"/>
      <c r="BJ13" s="240"/>
      <c r="BK13" s="240"/>
      <c r="BL13" s="323"/>
      <c r="BM13" s="168"/>
      <c r="BN13" s="167"/>
      <c r="BO13" s="167"/>
      <c r="BP13" s="195"/>
      <c r="BQ13" s="438"/>
      <c r="BR13" s="435"/>
      <c r="BS13" s="436"/>
      <c r="BT13" s="436" t="s">
        <v>213</v>
      </c>
      <c r="BU13" s="437" t="s">
        <v>213</v>
      </c>
    </row>
    <row r="14" spans="1:264" s="42" customFormat="1" ht="24.95" customHeight="1" x14ac:dyDescent="0.25">
      <c r="A14" s="226" t="s">
        <v>51</v>
      </c>
      <c r="B14" s="227">
        <v>6</v>
      </c>
      <c r="C14" s="167">
        <v>17</v>
      </c>
      <c r="D14" s="167"/>
      <c r="E14" s="162">
        <v>6.5</v>
      </c>
      <c r="F14" s="162">
        <v>7.2</v>
      </c>
      <c r="G14" s="161">
        <v>1700</v>
      </c>
      <c r="H14" s="161">
        <v>1200</v>
      </c>
      <c r="I14" s="290">
        <v>370</v>
      </c>
      <c r="J14" s="290">
        <v>25</v>
      </c>
      <c r="K14" s="427">
        <f t="shared" si="0"/>
        <v>93.243243243243242</v>
      </c>
      <c r="L14" s="290">
        <v>528</v>
      </c>
      <c r="M14" s="290">
        <v>26.1</v>
      </c>
      <c r="N14" s="427">
        <f t="shared" si="1"/>
        <v>95.056818181818187</v>
      </c>
      <c r="O14" s="290">
        <v>1029</v>
      </c>
      <c r="P14" s="290">
        <v>125</v>
      </c>
      <c r="Q14" s="427">
        <f t="shared" si="2"/>
        <v>87.852283770651113</v>
      </c>
      <c r="R14" s="290"/>
      <c r="S14" s="290"/>
      <c r="T14" s="162"/>
      <c r="U14" s="162"/>
      <c r="V14" s="162"/>
      <c r="W14" s="162"/>
      <c r="X14" s="162"/>
      <c r="Y14" s="162"/>
      <c r="Z14" s="314" t="str">
        <f t="shared" si="5"/>
        <v/>
      </c>
      <c r="AA14" s="314" t="str">
        <f t="shared" si="5"/>
        <v/>
      </c>
      <c r="AB14" s="313" t="str">
        <f t="shared" si="3"/>
        <v/>
      </c>
      <c r="AC14" s="162"/>
      <c r="AD14" s="162"/>
      <c r="AE14" s="183" t="str">
        <f t="shared" si="4"/>
        <v/>
      </c>
      <c r="AF14" s="161"/>
      <c r="AG14" s="161"/>
      <c r="AH14" s="127" t="s">
        <v>214</v>
      </c>
      <c r="AI14" s="161" t="s">
        <v>217</v>
      </c>
      <c r="AJ14" s="161" t="s">
        <v>216</v>
      </c>
      <c r="AK14" s="298" t="s">
        <v>216</v>
      </c>
      <c r="AL14" s="318"/>
      <c r="AM14" s="240"/>
      <c r="AN14" s="240"/>
      <c r="AO14" s="167"/>
      <c r="AP14" s="321"/>
      <c r="AQ14" s="321" t="s">
        <v>213</v>
      </c>
      <c r="AR14" s="321" t="s">
        <v>213</v>
      </c>
      <c r="AS14" s="311"/>
      <c r="AT14" s="169"/>
      <c r="AU14" s="170"/>
      <c r="AV14" s="195"/>
      <c r="AW14" s="305"/>
      <c r="AX14" s="171"/>
      <c r="AY14" s="307"/>
      <c r="AZ14" s="331"/>
      <c r="BA14" s="332"/>
      <c r="BB14" s="332"/>
      <c r="BC14" s="326"/>
      <c r="BD14" s="326" t="s">
        <v>213</v>
      </c>
      <c r="BE14" s="326"/>
      <c r="BF14" s="326"/>
      <c r="BG14" s="167"/>
      <c r="BH14" s="240"/>
      <c r="BI14" s="240"/>
      <c r="BJ14" s="240"/>
      <c r="BK14" s="240"/>
      <c r="BL14" s="323"/>
      <c r="BM14" s="168"/>
      <c r="BN14" s="167"/>
      <c r="BO14" s="167"/>
      <c r="BP14" s="195"/>
      <c r="BQ14" s="438"/>
      <c r="BR14" s="435"/>
      <c r="BS14" s="436"/>
      <c r="BT14" s="436" t="s">
        <v>213</v>
      </c>
      <c r="BU14" s="437" t="s">
        <v>213</v>
      </c>
    </row>
    <row r="15" spans="1:264" s="42" customFormat="1" ht="24.95" customHeight="1" x14ac:dyDescent="0.25">
      <c r="A15" s="226" t="s">
        <v>52</v>
      </c>
      <c r="B15" s="227">
        <v>7</v>
      </c>
      <c r="C15" s="167">
        <v>17</v>
      </c>
      <c r="D15" s="167"/>
      <c r="E15" s="162"/>
      <c r="F15" s="162"/>
      <c r="G15" s="161"/>
      <c r="H15" s="161"/>
      <c r="I15" s="290" t="s">
        <v>213</v>
      </c>
      <c r="J15" s="290" t="s">
        <v>213</v>
      </c>
      <c r="K15" s="427" t="str">
        <f t="shared" si="0"/>
        <v/>
      </c>
      <c r="L15" s="290"/>
      <c r="M15" s="290"/>
      <c r="N15" s="427" t="str">
        <f t="shared" si="1"/>
        <v/>
      </c>
      <c r="O15" s="290"/>
      <c r="P15" s="290"/>
      <c r="Q15" s="427" t="str">
        <f t="shared" si="2"/>
        <v/>
      </c>
      <c r="R15" s="290"/>
      <c r="S15" s="290"/>
      <c r="T15" s="162"/>
      <c r="U15" s="162"/>
      <c r="V15" s="162"/>
      <c r="W15" s="162"/>
      <c r="X15" s="162"/>
      <c r="Y15" s="162"/>
      <c r="Z15" s="314" t="str">
        <f t="shared" si="5"/>
        <v/>
      </c>
      <c r="AA15" s="314" t="str">
        <f t="shared" si="5"/>
        <v/>
      </c>
      <c r="AB15" s="313" t="str">
        <f t="shared" si="3"/>
        <v/>
      </c>
      <c r="AC15" s="162"/>
      <c r="AD15" s="162"/>
      <c r="AE15" s="183" t="str">
        <f t="shared" si="4"/>
        <v/>
      </c>
      <c r="AF15" s="161"/>
      <c r="AG15" s="161"/>
      <c r="AH15" s="127"/>
      <c r="AI15" s="161"/>
      <c r="AJ15" s="161"/>
      <c r="AK15" s="298"/>
      <c r="AL15" s="318"/>
      <c r="AM15" s="240"/>
      <c r="AN15" s="240"/>
      <c r="AO15" s="167"/>
      <c r="AP15" s="321"/>
      <c r="AQ15" s="321" t="s">
        <v>213</v>
      </c>
      <c r="AR15" s="321" t="s">
        <v>213</v>
      </c>
      <c r="AS15" s="311"/>
      <c r="AT15" s="169"/>
      <c r="AU15" s="170"/>
      <c r="AV15" s="195"/>
      <c r="AW15" s="305"/>
      <c r="AX15" s="171"/>
      <c r="AY15" s="306"/>
      <c r="AZ15" s="331"/>
      <c r="BA15" s="332"/>
      <c r="BB15" s="332"/>
      <c r="BC15" s="326"/>
      <c r="BD15" s="326" t="s">
        <v>213</v>
      </c>
      <c r="BE15" s="326"/>
      <c r="BF15" s="326"/>
      <c r="BG15" s="167"/>
      <c r="BH15" s="240"/>
      <c r="BI15" s="240"/>
      <c r="BJ15" s="240"/>
      <c r="BK15" s="240"/>
      <c r="BL15" s="323"/>
      <c r="BM15" s="168"/>
      <c r="BN15" s="167"/>
      <c r="BO15" s="167"/>
      <c r="BP15" s="195"/>
      <c r="BQ15" s="438"/>
      <c r="BR15" s="435"/>
      <c r="BS15" s="436"/>
      <c r="BT15" s="436" t="s">
        <v>213</v>
      </c>
      <c r="BU15" s="437" t="s">
        <v>213</v>
      </c>
    </row>
    <row r="16" spans="1:264" s="42" customFormat="1" ht="24.95" customHeight="1" x14ac:dyDescent="0.25">
      <c r="A16" s="226" t="s">
        <v>53</v>
      </c>
      <c r="B16" s="227">
        <v>8</v>
      </c>
      <c r="C16" s="167">
        <v>25.5</v>
      </c>
      <c r="D16" s="167"/>
      <c r="E16" s="162">
        <v>6.91</v>
      </c>
      <c r="F16" s="162">
        <v>7.92</v>
      </c>
      <c r="G16" s="161">
        <v>1313</v>
      </c>
      <c r="H16" s="161">
        <v>1207</v>
      </c>
      <c r="I16" s="290">
        <v>284.00000000000006</v>
      </c>
      <c r="J16" s="290">
        <v>19.374999999999947</v>
      </c>
      <c r="K16" s="427">
        <f t="shared" si="0"/>
        <v>93.177816901408477</v>
      </c>
      <c r="L16" s="290">
        <v>364.10256410256414</v>
      </c>
      <c r="M16" s="290">
        <v>18.381410256410206</v>
      </c>
      <c r="N16" s="427">
        <f t="shared" si="1"/>
        <v>94.95158450704227</v>
      </c>
      <c r="O16" s="290">
        <v>728.20512820512829</v>
      </c>
      <c r="P16" s="290">
        <v>49.67948717948704</v>
      </c>
      <c r="Q16" s="427">
        <f t="shared" si="2"/>
        <v>93.177816901408463</v>
      </c>
      <c r="R16" s="290"/>
      <c r="S16" s="290"/>
      <c r="T16" s="162"/>
      <c r="U16" s="162"/>
      <c r="V16" s="162"/>
      <c r="W16" s="162"/>
      <c r="X16" s="162"/>
      <c r="Y16" s="162"/>
      <c r="Z16" s="314" t="str">
        <f t="shared" si="5"/>
        <v/>
      </c>
      <c r="AA16" s="314" t="str">
        <f t="shared" si="5"/>
        <v/>
      </c>
      <c r="AB16" s="313" t="str">
        <f t="shared" si="3"/>
        <v/>
      </c>
      <c r="AC16" s="162"/>
      <c r="AD16" s="162"/>
      <c r="AE16" s="183" t="str">
        <f t="shared" si="4"/>
        <v/>
      </c>
      <c r="AF16" s="161"/>
      <c r="AG16" s="161"/>
      <c r="AH16" s="127" t="s">
        <v>214</v>
      </c>
      <c r="AI16" s="161" t="s">
        <v>215</v>
      </c>
      <c r="AJ16" s="161" t="s">
        <v>216</v>
      </c>
      <c r="AK16" s="298" t="s">
        <v>216</v>
      </c>
      <c r="AL16" s="318"/>
      <c r="AM16" s="240"/>
      <c r="AN16" s="240"/>
      <c r="AO16" s="167"/>
      <c r="AP16" s="321"/>
      <c r="AQ16" s="321">
        <v>125.99999999999999</v>
      </c>
      <c r="AR16" s="321">
        <v>240</v>
      </c>
      <c r="AS16" s="311"/>
      <c r="AT16" s="169"/>
      <c r="AU16" s="170"/>
      <c r="AV16" s="195"/>
      <c r="AW16" s="305"/>
      <c r="AX16" s="171"/>
      <c r="AY16" s="306"/>
      <c r="AZ16" s="331"/>
      <c r="BA16" s="332"/>
      <c r="BB16" s="332"/>
      <c r="BC16" s="326"/>
      <c r="BD16" s="326" t="s">
        <v>213</v>
      </c>
      <c r="BE16" s="326"/>
      <c r="BF16" s="326"/>
      <c r="BG16" s="167"/>
      <c r="BH16" s="240"/>
      <c r="BI16" s="240"/>
      <c r="BJ16" s="240"/>
      <c r="BK16" s="240"/>
      <c r="BL16" s="323"/>
      <c r="BM16" s="168"/>
      <c r="BN16" s="167"/>
      <c r="BO16" s="167"/>
      <c r="BP16" s="195"/>
      <c r="BQ16" s="438"/>
      <c r="BR16" s="435"/>
      <c r="BS16" s="436"/>
      <c r="BT16" s="436" t="s">
        <v>213</v>
      </c>
      <c r="BU16" s="437" t="s">
        <v>213</v>
      </c>
    </row>
    <row r="17" spans="1:73" s="42" customFormat="1" ht="24.95" customHeight="1" x14ac:dyDescent="0.25">
      <c r="A17" s="226" t="s">
        <v>47</v>
      </c>
      <c r="B17" s="227">
        <v>9</v>
      </c>
      <c r="C17" s="167">
        <v>25.5</v>
      </c>
      <c r="D17" s="167"/>
      <c r="E17" s="162"/>
      <c r="F17" s="162"/>
      <c r="G17" s="161"/>
      <c r="H17" s="161"/>
      <c r="I17" s="290" t="s">
        <v>213</v>
      </c>
      <c r="J17" s="290" t="s">
        <v>213</v>
      </c>
      <c r="K17" s="427" t="str">
        <f t="shared" si="0"/>
        <v/>
      </c>
      <c r="L17" s="290"/>
      <c r="M17" s="290"/>
      <c r="N17" s="427" t="str">
        <f t="shared" si="1"/>
        <v/>
      </c>
      <c r="O17" s="290"/>
      <c r="P17" s="290"/>
      <c r="Q17" s="427" t="str">
        <f t="shared" si="2"/>
        <v/>
      </c>
      <c r="R17" s="290"/>
      <c r="S17" s="290"/>
      <c r="T17" s="162"/>
      <c r="U17" s="162"/>
      <c r="V17" s="162"/>
      <c r="W17" s="162"/>
      <c r="X17" s="162"/>
      <c r="Y17" s="162"/>
      <c r="Z17" s="314" t="str">
        <f t="shared" si="5"/>
        <v/>
      </c>
      <c r="AA17" s="314" t="str">
        <f t="shared" si="5"/>
        <v/>
      </c>
      <c r="AB17" s="313" t="str">
        <f t="shared" si="3"/>
        <v/>
      </c>
      <c r="AC17" s="162"/>
      <c r="AD17" s="162"/>
      <c r="AE17" s="183" t="str">
        <f t="shared" si="4"/>
        <v/>
      </c>
      <c r="AF17" s="161"/>
      <c r="AG17" s="161"/>
      <c r="AH17" s="127"/>
      <c r="AI17" s="161"/>
      <c r="AJ17" s="161"/>
      <c r="AK17" s="298"/>
      <c r="AL17" s="318"/>
      <c r="AM17" s="240"/>
      <c r="AN17" s="240"/>
      <c r="AO17" s="167"/>
      <c r="AP17" s="321"/>
      <c r="AQ17" s="321" t="s">
        <v>213</v>
      </c>
      <c r="AR17" s="321" t="s">
        <v>213</v>
      </c>
      <c r="AS17" s="311"/>
      <c r="AT17" s="169"/>
      <c r="AU17" s="170"/>
      <c r="AV17" s="195"/>
      <c r="AW17" s="305"/>
      <c r="AX17" s="171"/>
      <c r="AY17" s="306"/>
      <c r="AZ17" s="331"/>
      <c r="BA17" s="332"/>
      <c r="BB17" s="332"/>
      <c r="BC17" s="326"/>
      <c r="BD17" s="326"/>
      <c r="BE17" s="326"/>
      <c r="BF17" s="326"/>
      <c r="BG17" s="167"/>
      <c r="BH17" s="240"/>
      <c r="BI17" s="240"/>
      <c r="BJ17" s="240"/>
      <c r="BK17" s="240"/>
      <c r="BL17" s="323"/>
      <c r="BM17" s="168"/>
      <c r="BN17" s="167"/>
      <c r="BO17" s="167"/>
      <c r="BP17" s="195"/>
      <c r="BQ17" s="438"/>
      <c r="BR17" s="435"/>
      <c r="BS17" s="436"/>
      <c r="BT17" s="436" t="s">
        <v>213</v>
      </c>
      <c r="BU17" s="437" t="s">
        <v>213</v>
      </c>
    </row>
    <row r="18" spans="1:73" s="42" customFormat="1" ht="24.95" customHeight="1" x14ac:dyDescent="0.25">
      <c r="A18" s="226" t="s">
        <v>48</v>
      </c>
      <c r="B18" s="227">
        <v>10</v>
      </c>
      <c r="C18" s="167">
        <v>25.5</v>
      </c>
      <c r="D18" s="167"/>
      <c r="E18" s="162"/>
      <c r="F18" s="162"/>
      <c r="G18" s="161"/>
      <c r="H18" s="161"/>
      <c r="I18" s="290" t="s">
        <v>213</v>
      </c>
      <c r="J18" s="290" t="s">
        <v>213</v>
      </c>
      <c r="K18" s="427" t="str">
        <f t="shared" si="0"/>
        <v/>
      </c>
      <c r="L18" s="290"/>
      <c r="M18" s="290"/>
      <c r="N18" s="427" t="str">
        <f t="shared" si="1"/>
        <v/>
      </c>
      <c r="O18" s="290"/>
      <c r="P18" s="290"/>
      <c r="Q18" s="427" t="str">
        <f t="shared" si="2"/>
        <v/>
      </c>
      <c r="R18" s="290"/>
      <c r="S18" s="290"/>
      <c r="T18" s="162"/>
      <c r="U18" s="162"/>
      <c r="V18" s="162"/>
      <c r="W18" s="162"/>
      <c r="X18" s="162"/>
      <c r="Y18" s="162"/>
      <c r="Z18" s="314" t="str">
        <f t="shared" si="5"/>
        <v/>
      </c>
      <c r="AA18" s="314" t="str">
        <f t="shared" si="5"/>
        <v/>
      </c>
      <c r="AB18" s="313" t="str">
        <f t="shared" si="3"/>
        <v/>
      </c>
      <c r="AC18" s="162"/>
      <c r="AD18" s="162"/>
      <c r="AE18" s="183" t="str">
        <f t="shared" si="4"/>
        <v/>
      </c>
      <c r="AF18" s="161"/>
      <c r="AG18" s="161"/>
      <c r="AH18" s="127"/>
      <c r="AI18" s="161"/>
      <c r="AJ18" s="161"/>
      <c r="AK18" s="298"/>
      <c r="AL18" s="318"/>
      <c r="AM18" s="240"/>
      <c r="AN18" s="240"/>
      <c r="AO18" s="167"/>
      <c r="AP18" s="321"/>
      <c r="AQ18" s="321" t="s">
        <v>213</v>
      </c>
      <c r="AR18" s="321" t="s">
        <v>213</v>
      </c>
      <c r="AS18" s="311"/>
      <c r="AT18" s="169"/>
      <c r="AU18" s="170"/>
      <c r="AV18" s="195"/>
      <c r="AW18" s="305"/>
      <c r="AX18" s="171"/>
      <c r="AY18" s="306"/>
      <c r="AZ18" s="331"/>
      <c r="BA18" s="332"/>
      <c r="BB18" s="332"/>
      <c r="BC18" s="326"/>
      <c r="BD18" s="326"/>
      <c r="BE18" s="326"/>
      <c r="BF18" s="326"/>
      <c r="BG18" s="167"/>
      <c r="BH18" s="240"/>
      <c r="BI18" s="240"/>
      <c r="BJ18" s="240"/>
      <c r="BK18" s="240"/>
      <c r="BL18" s="323"/>
      <c r="BM18" s="168"/>
      <c r="BN18" s="167"/>
      <c r="BO18" s="167"/>
      <c r="BP18" s="195"/>
      <c r="BQ18" s="438"/>
      <c r="BR18" s="435"/>
      <c r="BS18" s="436"/>
      <c r="BT18" s="436" t="s">
        <v>213</v>
      </c>
      <c r="BU18" s="437" t="s">
        <v>213</v>
      </c>
    </row>
    <row r="19" spans="1:73" s="42" customFormat="1" ht="24.95" customHeight="1" x14ac:dyDescent="0.25">
      <c r="A19" s="226" t="s">
        <v>49</v>
      </c>
      <c r="B19" s="227">
        <v>11</v>
      </c>
      <c r="C19" s="167">
        <v>25.5</v>
      </c>
      <c r="D19" s="167"/>
      <c r="E19" s="162"/>
      <c r="F19" s="162"/>
      <c r="G19" s="161"/>
      <c r="H19" s="161"/>
      <c r="I19" s="290" t="s">
        <v>213</v>
      </c>
      <c r="J19" s="290" t="s">
        <v>213</v>
      </c>
      <c r="K19" s="427" t="str">
        <f t="shared" si="0"/>
        <v/>
      </c>
      <c r="L19" s="290"/>
      <c r="M19" s="290"/>
      <c r="N19" s="427" t="str">
        <f t="shared" si="1"/>
        <v/>
      </c>
      <c r="O19" s="290"/>
      <c r="P19" s="290"/>
      <c r="Q19" s="427" t="str">
        <f t="shared" si="2"/>
        <v/>
      </c>
      <c r="R19" s="290"/>
      <c r="S19" s="290"/>
      <c r="T19" s="162"/>
      <c r="U19" s="162"/>
      <c r="V19" s="162"/>
      <c r="W19" s="162"/>
      <c r="X19" s="162"/>
      <c r="Y19" s="162"/>
      <c r="Z19" s="314" t="str">
        <f t="shared" si="5"/>
        <v/>
      </c>
      <c r="AA19" s="314" t="str">
        <f t="shared" si="5"/>
        <v/>
      </c>
      <c r="AB19" s="313" t="str">
        <f t="shared" si="3"/>
        <v/>
      </c>
      <c r="AC19" s="162"/>
      <c r="AD19" s="162"/>
      <c r="AE19" s="183" t="str">
        <f t="shared" si="4"/>
        <v/>
      </c>
      <c r="AF19" s="161"/>
      <c r="AG19" s="161"/>
      <c r="AH19" s="127"/>
      <c r="AI19" s="161"/>
      <c r="AJ19" s="161"/>
      <c r="AK19" s="298"/>
      <c r="AL19" s="318"/>
      <c r="AM19" s="240"/>
      <c r="AN19" s="240"/>
      <c r="AO19" s="167"/>
      <c r="AP19" s="321"/>
      <c r="AQ19" s="321">
        <v>180</v>
      </c>
      <c r="AR19" s="321">
        <v>255</v>
      </c>
      <c r="AS19" s="311"/>
      <c r="AT19" s="169"/>
      <c r="AU19" s="170"/>
      <c r="AV19" s="195"/>
      <c r="AW19" s="305">
        <v>15</v>
      </c>
      <c r="AX19" s="171"/>
      <c r="AY19" s="306"/>
      <c r="AZ19" s="331"/>
      <c r="BA19" s="332"/>
      <c r="BB19" s="332"/>
      <c r="BC19" s="326"/>
      <c r="BD19" s="326"/>
      <c r="BE19" s="326"/>
      <c r="BF19" s="326"/>
      <c r="BG19" s="167"/>
      <c r="BH19" s="240"/>
      <c r="BI19" s="240"/>
      <c r="BJ19" s="240"/>
      <c r="BK19" s="240"/>
      <c r="BL19" s="323"/>
      <c r="BM19" s="168"/>
      <c r="BN19" s="167"/>
      <c r="BO19" s="167"/>
      <c r="BP19" s="195"/>
      <c r="BQ19" s="438"/>
      <c r="BR19" s="435"/>
      <c r="BS19" s="436"/>
      <c r="BT19" s="436" t="s">
        <v>213</v>
      </c>
      <c r="BU19" s="437" t="s">
        <v>213</v>
      </c>
    </row>
    <row r="20" spans="1:73" s="42" customFormat="1" ht="24.95" customHeight="1" x14ac:dyDescent="0.25">
      <c r="A20" s="226" t="s">
        <v>50</v>
      </c>
      <c r="B20" s="227">
        <v>12</v>
      </c>
      <c r="C20" s="167">
        <v>16</v>
      </c>
      <c r="D20" s="167"/>
      <c r="E20" s="162"/>
      <c r="F20" s="162"/>
      <c r="G20" s="161"/>
      <c r="H20" s="161"/>
      <c r="I20" s="290" t="s">
        <v>213</v>
      </c>
      <c r="J20" s="290" t="s">
        <v>213</v>
      </c>
      <c r="K20" s="427" t="str">
        <f t="shared" si="0"/>
        <v/>
      </c>
      <c r="L20" s="290"/>
      <c r="M20" s="290"/>
      <c r="N20" s="427" t="str">
        <f t="shared" si="1"/>
        <v/>
      </c>
      <c r="O20" s="290"/>
      <c r="P20" s="290"/>
      <c r="Q20" s="427" t="str">
        <f t="shared" si="2"/>
        <v/>
      </c>
      <c r="R20" s="290"/>
      <c r="S20" s="290"/>
      <c r="T20" s="162"/>
      <c r="U20" s="162"/>
      <c r="V20" s="162"/>
      <c r="W20" s="162"/>
      <c r="X20" s="162"/>
      <c r="Y20" s="162"/>
      <c r="Z20" s="314" t="str">
        <f t="shared" si="5"/>
        <v/>
      </c>
      <c r="AA20" s="314" t="str">
        <f t="shared" si="5"/>
        <v/>
      </c>
      <c r="AB20" s="313" t="str">
        <f t="shared" si="3"/>
        <v/>
      </c>
      <c r="AC20" s="162"/>
      <c r="AD20" s="162"/>
      <c r="AE20" s="183" t="str">
        <f t="shared" si="4"/>
        <v/>
      </c>
      <c r="AF20" s="161"/>
      <c r="AG20" s="161"/>
      <c r="AH20" s="127"/>
      <c r="AI20" s="161"/>
      <c r="AJ20" s="161"/>
      <c r="AK20" s="298"/>
      <c r="AL20" s="318"/>
      <c r="AM20" s="240"/>
      <c r="AN20" s="240"/>
      <c r="AO20" s="167"/>
      <c r="AP20" s="321"/>
      <c r="AQ20" s="321" t="s">
        <v>213</v>
      </c>
      <c r="AR20" s="321" t="s">
        <v>213</v>
      </c>
      <c r="AS20" s="311"/>
      <c r="AT20" s="169"/>
      <c r="AU20" s="170"/>
      <c r="AV20" s="195"/>
      <c r="AW20" s="305"/>
      <c r="AX20" s="171"/>
      <c r="AY20" s="306"/>
      <c r="AZ20" s="331"/>
      <c r="BA20" s="332"/>
      <c r="BB20" s="332"/>
      <c r="BC20" s="326"/>
      <c r="BD20" s="326"/>
      <c r="BE20" s="326"/>
      <c r="BF20" s="326"/>
      <c r="BG20" s="167"/>
      <c r="BH20" s="240"/>
      <c r="BI20" s="240"/>
      <c r="BJ20" s="240"/>
      <c r="BK20" s="240"/>
      <c r="BL20" s="323"/>
      <c r="BM20" s="168"/>
      <c r="BN20" s="167"/>
      <c r="BO20" s="167"/>
      <c r="BP20" s="195"/>
      <c r="BQ20" s="438"/>
      <c r="BR20" s="435"/>
      <c r="BS20" s="436"/>
      <c r="BT20" s="436" t="s">
        <v>213</v>
      </c>
      <c r="BU20" s="437" t="s">
        <v>213</v>
      </c>
    </row>
    <row r="21" spans="1:73" s="42" customFormat="1" ht="24.95" customHeight="1" x14ac:dyDescent="0.25">
      <c r="A21" s="226" t="s">
        <v>51</v>
      </c>
      <c r="B21" s="227">
        <v>13</v>
      </c>
      <c r="C21" s="167">
        <v>13</v>
      </c>
      <c r="D21" s="167"/>
      <c r="E21" s="162">
        <v>7.32</v>
      </c>
      <c r="F21" s="162">
        <v>7.87</v>
      </c>
      <c r="G21" s="161">
        <v>1402</v>
      </c>
      <c r="H21" s="161">
        <v>1286</v>
      </c>
      <c r="I21" s="290">
        <v>1006.6666666666667</v>
      </c>
      <c r="J21" s="290">
        <v>35.999999999999979</v>
      </c>
      <c r="K21" s="427">
        <f t="shared" si="0"/>
        <v>96.423841059602637</v>
      </c>
      <c r="L21" s="290">
        <v>939</v>
      </c>
      <c r="M21" s="290">
        <v>45.51</v>
      </c>
      <c r="N21" s="427">
        <f t="shared" si="1"/>
        <v>95.153354632587863</v>
      </c>
      <c r="O21" s="290">
        <v>1878</v>
      </c>
      <c r="P21" s="290">
        <v>123</v>
      </c>
      <c r="Q21" s="427">
        <f t="shared" si="2"/>
        <v>93.450479233226829</v>
      </c>
      <c r="R21" s="290"/>
      <c r="S21" s="290"/>
      <c r="T21" s="162"/>
      <c r="U21" s="162"/>
      <c r="V21" s="162"/>
      <c r="W21" s="162"/>
      <c r="X21" s="162"/>
      <c r="Y21" s="162"/>
      <c r="Z21" s="314" t="str">
        <f t="shared" si="5"/>
        <v/>
      </c>
      <c r="AA21" s="314" t="str">
        <f t="shared" si="5"/>
        <v/>
      </c>
      <c r="AB21" s="313" t="str">
        <f t="shared" si="3"/>
        <v/>
      </c>
      <c r="AC21" s="162"/>
      <c r="AD21" s="162"/>
      <c r="AE21" s="183" t="str">
        <f t="shared" si="4"/>
        <v/>
      </c>
      <c r="AF21" s="161"/>
      <c r="AG21" s="161"/>
      <c r="AH21" s="127" t="s">
        <v>214</v>
      </c>
      <c r="AI21" s="161" t="s">
        <v>215</v>
      </c>
      <c r="AJ21" s="161" t="s">
        <v>216</v>
      </c>
      <c r="AK21" s="298" t="s">
        <v>216</v>
      </c>
      <c r="AL21" s="318"/>
      <c r="AM21" s="240"/>
      <c r="AN21" s="240"/>
      <c r="AO21" s="167"/>
      <c r="AP21" s="321"/>
      <c r="AQ21" s="321">
        <v>177.99999999999983</v>
      </c>
      <c r="AR21" s="321">
        <v>268.00000000000017</v>
      </c>
      <c r="AS21" s="311"/>
      <c r="AT21" s="169"/>
      <c r="AU21" s="170"/>
      <c r="AV21" s="195"/>
      <c r="AW21" s="305"/>
      <c r="AX21" s="171"/>
      <c r="AY21" s="306"/>
      <c r="AZ21" s="331"/>
      <c r="BA21" s="332"/>
      <c r="BB21" s="332"/>
      <c r="BC21" s="326"/>
      <c r="BD21" s="326"/>
      <c r="BE21" s="326"/>
      <c r="BF21" s="326"/>
      <c r="BG21" s="167"/>
      <c r="BH21" s="240"/>
      <c r="BI21" s="240"/>
      <c r="BJ21" s="240"/>
      <c r="BK21" s="240"/>
      <c r="BL21" s="323"/>
      <c r="BM21" s="168"/>
      <c r="BN21" s="167"/>
      <c r="BO21" s="167"/>
      <c r="BP21" s="195"/>
      <c r="BQ21" s="438"/>
      <c r="BR21" s="435"/>
      <c r="BS21" s="436"/>
      <c r="BT21" s="436" t="s">
        <v>213</v>
      </c>
      <c r="BU21" s="437" t="s">
        <v>213</v>
      </c>
    </row>
    <row r="22" spans="1:73" s="42" customFormat="1" ht="24.95" customHeight="1" x14ac:dyDescent="0.25">
      <c r="A22" s="226" t="s">
        <v>52</v>
      </c>
      <c r="B22" s="227">
        <v>14</v>
      </c>
      <c r="C22" s="167">
        <v>13</v>
      </c>
      <c r="D22" s="167"/>
      <c r="E22" s="162"/>
      <c r="F22" s="162"/>
      <c r="G22" s="161"/>
      <c r="H22" s="161"/>
      <c r="I22" s="290" t="s">
        <v>213</v>
      </c>
      <c r="J22" s="290" t="s">
        <v>213</v>
      </c>
      <c r="K22" s="427" t="str">
        <f t="shared" si="0"/>
        <v/>
      </c>
      <c r="L22" s="290"/>
      <c r="M22" s="290"/>
      <c r="N22" s="427" t="str">
        <f t="shared" si="1"/>
        <v/>
      </c>
      <c r="O22" s="290"/>
      <c r="P22" s="290"/>
      <c r="Q22" s="427" t="str">
        <f t="shared" si="2"/>
        <v/>
      </c>
      <c r="R22" s="290"/>
      <c r="S22" s="290"/>
      <c r="T22" s="162"/>
      <c r="U22" s="162"/>
      <c r="V22" s="162"/>
      <c r="W22" s="162"/>
      <c r="X22" s="162"/>
      <c r="Y22" s="162"/>
      <c r="Z22" s="314" t="str">
        <f t="shared" si="5"/>
        <v/>
      </c>
      <c r="AA22" s="314" t="str">
        <f t="shared" si="5"/>
        <v/>
      </c>
      <c r="AB22" s="313" t="str">
        <f t="shared" si="3"/>
        <v/>
      </c>
      <c r="AC22" s="162"/>
      <c r="AD22" s="162"/>
      <c r="AE22" s="183" t="str">
        <f t="shared" si="4"/>
        <v/>
      </c>
      <c r="AF22" s="161"/>
      <c r="AG22" s="161"/>
      <c r="AH22" s="127"/>
      <c r="AI22" s="161"/>
      <c r="AJ22" s="161"/>
      <c r="AK22" s="298"/>
      <c r="AL22" s="318"/>
      <c r="AM22" s="240"/>
      <c r="AN22" s="240"/>
      <c r="AO22" s="167"/>
      <c r="AP22" s="321"/>
      <c r="AQ22" s="321" t="s">
        <v>213</v>
      </c>
      <c r="AR22" s="321" t="s">
        <v>213</v>
      </c>
      <c r="AS22" s="311"/>
      <c r="AT22" s="169"/>
      <c r="AU22" s="170"/>
      <c r="AV22" s="195"/>
      <c r="AW22" s="305"/>
      <c r="AX22" s="171"/>
      <c r="AY22" s="306"/>
      <c r="AZ22" s="331"/>
      <c r="BA22" s="332"/>
      <c r="BB22" s="332"/>
      <c r="BC22" s="326"/>
      <c r="BD22" s="326"/>
      <c r="BE22" s="326"/>
      <c r="BF22" s="326"/>
      <c r="BG22" s="167"/>
      <c r="BH22" s="240"/>
      <c r="BI22" s="240"/>
      <c r="BJ22" s="240"/>
      <c r="BK22" s="240"/>
      <c r="BL22" s="323"/>
      <c r="BM22" s="168"/>
      <c r="BN22" s="167"/>
      <c r="BO22" s="167"/>
      <c r="BP22" s="195"/>
      <c r="BQ22" s="438"/>
      <c r="BR22" s="435"/>
      <c r="BS22" s="436"/>
      <c r="BT22" s="436" t="s">
        <v>213</v>
      </c>
      <c r="BU22" s="437" t="s">
        <v>213</v>
      </c>
    </row>
    <row r="23" spans="1:73" s="42" customFormat="1" ht="24.95" customHeight="1" x14ac:dyDescent="0.25">
      <c r="A23" s="226" t="s">
        <v>53</v>
      </c>
      <c r="B23" s="227">
        <v>15</v>
      </c>
      <c r="C23" s="167">
        <v>35</v>
      </c>
      <c r="D23" s="167"/>
      <c r="E23" s="162">
        <v>7.06</v>
      </c>
      <c r="F23" s="162">
        <v>7.49</v>
      </c>
      <c r="G23" s="161">
        <v>1486</v>
      </c>
      <c r="H23" s="161">
        <v>1263</v>
      </c>
      <c r="I23" s="290">
        <v>355.99999999999994</v>
      </c>
      <c r="J23" s="290">
        <v>24.375000000000004</v>
      </c>
      <c r="K23" s="427">
        <f t="shared" si="0"/>
        <v>93.153089887640448</v>
      </c>
      <c r="L23" s="290">
        <v>456.4102564102563</v>
      </c>
      <c r="M23" s="290">
        <v>23.125000000000004</v>
      </c>
      <c r="N23" s="427">
        <f t="shared" si="1"/>
        <v>94.933286516853926</v>
      </c>
      <c r="O23" s="290">
        <v>912.82051282051259</v>
      </c>
      <c r="P23" s="290">
        <v>62.500000000000007</v>
      </c>
      <c r="Q23" s="427">
        <f t="shared" si="2"/>
        <v>93.153089887640448</v>
      </c>
      <c r="R23" s="290"/>
      <c r="S23" s="290"/>
      <c r="T23" s="162"/>
      <c r="U23" s="162"/>
      <c r="V23" s="162"/>
      <c r="W23" s="162"/>
      <c r="X23" s="162"/>
      <c r="Y23" s="162"/>
      <c r="Z23" s="314" t="str">
        <f t="shared" si="5"/>
        <v/>
      </c>
      <c r="AA23" s="314" t="str">
        <f t="shared" si="5"/>
        <v/>
      </c>
      <c r="AB23" s="313" t="str">
        <f t="shared" si="3"/>
        <v/>
      </c>
      <c r="AC23" s="162"/>
      <c r="AD23" s="162"/>
      <c r="AE23" s="183" t="str">
        <f t="shared" si="4"/>
        <v/>
      </c>
      <c r="AF23" s="161"/>
      <c r="AG23" s="161"/>
      <c r="AH23" s="127" t="s">
        <v>214</v>
      </c>
      <c r="AI23" s="161" t="s">
        <v>215</v>
      </c>
      <c r="AJ23" s="161" t="s">
        <v>216</v>
      </c>
      <c r="AK23" s="298" t="s">
        <v>216</v>
      </c>
      <c r="AL23" s="318"/>
      <c r="AM23" s="240"/>
      <c r="AN23" s="240"/>
      <c r="AO23" s="167"/>
      <c r="AP23" s="321"/>
      <c r="AQ23" s="321">
        <v>138.00000000000006</v>
      </c>
      <c r="AR23" s="321">
        <v>705.99999999999989</v>
      </c>
      <c r="AS23" s="311"/>
      <c r="AT23" s="169"/>
      <c r="AU23" s="170"/>
      <c r="AV23" s="195"/>
      <c r="AW23" s="305"/>
      <c r="AX23" s="171"/>
      <c r="AY23" s="306"/>
      <c r="AZ23" s="331"/>
      <c r="BA23" s="332"/>
      <c r="BB23" s="332"/>
      <c r="BC23" s="326"/>
      <c r="BD23" s="326"/>
      <c r="BE23" s="326"/>
      <c r="BF23" s="326"/>
      <c r="BG23" s="167"/>
      <c r="BH23" s="240"/>
      <c r="BI23" s="240"/>
      <c r="BJ23" s="240"/>
      <c r="BK23" s="240"/>
      <c r="BL23" s="323"/>
      <c r="BM23" s="168"/>
      <c r="BN23" s="167"/>
      <c r="BO23" s="167"/>
      <c r="BP23" s="195"/>
      <c r="BQ23" s="438"/>
      <c r="BR23" s="435"/>
      <c r="BS23" s="436"/>
      <c r="BT23" s="436" t="s">
        <v>213</v>
      </c>
      <c r="BU23" s="437" t="s">
        <v>213</v>
      </c>
    </row>
    <row r="24" spans="1:73" s="42" customFormat="1" ht="24.95" customHeight="1" x14ac:dyDescent="0.25">
      <c r="A24" s="226" t="s">
        <v>47</v>
      </c>
      <c r="B24" s="227">
        <v>16</v>
      </c>
      <c r="C24" s="167">
        <v>20</v>
      </c>
      <c r="D24" s="167"/>
      <c r="E24" s="162"/>
      <c r="F24" s="162"/>
      <c r="G24" s="161"/>
      <c r="H24" s="161"/>
      <c r="I24" s="290" t="s">
        <v>213</v>
      </c>
      <c r="J24" s="290" t="s">
        <v>213</v>
      </c>
      <c r="K24" s="427" t="str">
        <f t="shared" si="0"/>
        <v/>
      </c>
      <c r="L24" s="290"/>
      <c r="M24" s="290"/>
      <c r="N24" s="427" t="str">
        <f t="shared" si="1"/>
        <v/>
      </c>
      <c r="O24" s="290"/>
      <c r="P24" s="290"/>
      <c r="Q24" s="427" t="str">
        <f t="shared" si="2"/>
        <v/>
      </c>
      <c r="R24" s="290"/>
      <c r="S24" s="290"/>
      <c r="T24" s="162"/>
      <c r="U24" s="162"/>
      <c r="V24" s="162"/>
      <c r="W24" s="162"/>
      <c r="X24" s="162"/>
      <c r="Y24" s="162"/>
      <c r="Z24" s="314" t="str">
        <f t="shared" si="5"/>
        <v/>
      </c>
      <c r="AA24" s="314" t="str">
        <f t="shared" si="5"/>
        <v/>
      </c>
      <c r="AB24" s="313" t="str">
        <f t="shared" si="3"/>
        <v/>
      </c>
      <c r="AC24" s="162"/>
      <c r="AD24" s="162"/>
      <c r="AE24" s="183" t="str">
        <f t="shared" si="4"/>
        <v/>
      </c>
      <c r="AF24" s="161"/>
      <c r="AG24" s="161"/>
      <c r="AH24" s="127"/>
      <c r="AI24" s="161"/>
      <c r="AJ24" s="161"/>
      <c r="AK24" s="298"/>
      <c r="AL24" s="318"/>
      <c r="AM24" s="240"/>
      <c r="AN24" s="240"/>
      <c r="AO24" s="167"/>
      <c r="AP24" s="321"/>
      <c r="AQ24" s="321" t="s">
        <v>213</v>
      </c>
      <c r="AR24" s="321" t="s">
        <v>213</v>
      </c>
      <c r="AS24" s="311"/>
      <c r="AT24" s="169"/>
      <c r="AU24" s="170"/>
      <c r="AV24" s="195"/>
      <c r="AW24" s="305"/>
      <c r="AX24" s="171"/>
      <c r="AY24" s="306"/>
      <c r="AZ24" s="331"/>
      <c r="BA24" s="332"/>
      <c r="BB24" s="332"/>
      <c r="BC24" s="326"/>
      <c r="BD24" s="326"/>
      <c r="BE24" s="326"/>
      <c r="BF24" s="326"/>
      <c r="BG24" s="167"/>
      <c r="BH24" s="240"/>
      <c r="BI24" s="240"/>
      <c r="BJ24" s="240"/>
      <c r="BK24" s="240"/>
      <c r="BL24" s="323"/>
      <c r="BM24" s="168"/>
      <c r="BN24" s="167"/>
      <c r="BO24" s="167"/>
      <c r="BP24" s="195"/>
      <c r="BQ24" s="438"/>
      <c r="BR24" s="435"/>
      <c r="BS24" s="436"/>
      <c r="BT24" s="436" t="s">
        <v>213</v>
      </c>
      <c r="BU24" s="437" t="s">
        <v>213</v>
      </c>
    </row>
    <row r="25" spans="1:73" s="42" customFormat="1" ht="24.95" customHeight="1" x14ac:dyDescent="0.25">
      <c r="A25" s="226" t="s">
        <v>48</v>
      </c>
      <c r="B25" s="227">
        <v>17</v>
      </c>
      <c r="C25" s="167">
        <v>20</v>
      </c>
      <c r="D25" s="167"/>
      <c r="E25" s="162"/>
      <c r="F25" s="162"/>
      <c r="G25" s="161"/>
      <c r="H25" s="161"/>
      <c r="I25" s="290" t="s">
        <v>213</v>
      </c>
      <c r="J25" s="290" t="s">
        <v>213</v>
      </c>
      <c r="K25" s="427" t="str">
        <f t="shared" si="0"/>
        <v/>
      </c>
      <c r="L25" s="290"/>
      <c r="M25" s="290"/>
      <c r="N25" s="427" t="str">
        <f t="shared" si="1"/>
        <v/>
      </c>
      <c r="O25" s="290"/>
      <c r="P25" s="290"/>
      <c r="Q25" s="427" t="str">
        <f t="shared" si="2"/>
        <v/>
      </c>
      <c r="R25" s="290"/>
      <c r="S25" s="290"/>
      <c r="T25" s="162"/>
      <c r="U25" s="162"/>
      <c r="V25" s="162"/>
      <c r="W25" s="162"/>
      <c r="X25" s="162"/>
      <c r="Y25" s="162"/>
      <c r="Z25" s="314" t="str">
        <f t="shared" si="5"/>
        <v/>
      </c>
      <c r="AA25" s="314" t="str">
        <f t="shared" si="5"/>
        <v/>
      </c>
      <c r="AB25" s="313" t="str">
        <f t="shared" si="3"/>
        <v/>
      </c>
      <c r="AC25" s="162"/>
      <c r="AD25" s="162"/>
      <c r="AE25" s="183" t="str">
        <f t="shared" si="4"/>
        <v/>
      </c>
      <c r="AF25" s="161"/>
      <c r="AG25" s="161"/>
      <c r="AH25" s="127"/>
      <c r="AI25" s="161"/>
      <c r="AJ25" s="161"/>
      <c r="AK25" s="298"/>
      <c r="AL25" s="318"/>
      <c r="AM25" s="240"/>
      <c r="AN25" s="240"/>
      <c r="AO25" s="167"/>
      <c r="AP25" s="321"/>
      <c r="AQ25" s="321" t="s">
        <v>213</v>
      </c>
      <c r="AR25" s="321" t="s">
        <v>213</v>
      </c>
      <c r="AS25" s="311"/>
      <c r="AT25" s="169"/>
      <c r="AU25" s="170"/>
      <c r="AV25" s="195"/>
      <c r="AW25" s="305"/>
      <c r="AX25" s="171"/>
      <c r="AY25" s="306"/>
      <c r="AZ25" s="331"/>
      <c r="BA25" s="332"/>
      <c r="BB25" s="332"/>
      <c r="BC25" s="326"/>
      <c r="BD25" s="326"/>
      <c r="BE25" s="326"/>
      <c r="BF25" s="326"/>
      <c r="BG25" s="167"/>
      <c r="BH25" s="240"/>
      <c r="BI25" s="240"/>
      <c r="BJ25" s="240"/>
      <c r="BK25" s="240"/>
      <c r="BL25" s="323"/>
      <c r="BM25" s="168"/>
      <c r="BN25" s="167"/>
      <c r="BO25" s="167"/>
      <c r="BP25" s="195"/>
      <c r="BQ25" s="438"/>
      <c r="BR25" s="435"/>
      <c r="BS25" s="436"/>
      <c r="BT25" s="436" t="s">
        <v>213</v>
      </c>
      <c r="BU25" s="437" t="s">
        <v>213</v>
      </c>
    </row>
    <row r="26" spans="1:73" s="42" customFormat="1" ht="24.95" customHeight="1" x14ac:dyDescent="0.25">
      <c r="A26" s="226" t="s">
        <v>49</v>
      </c>
      <c r="B26" s="227">
        <v>18</v>
      </c>
      <c r="C26" s="167">
        <v>14</v>
      </c>
      <c r="D26" s="167"/>
      <c r="E26" s="162"/>
      <c r="F26" s="162"/>
      <c r="G26" s="161"/>
      <c r="H26" s="161"/>
      <c r="I26" s="290" t="s">
        <v>213</v>
      </c>
      <c r="J26" s="290" t="s">
        <v>213</v>
      </c>
      <c r="K26" s="427" t="str">
        <f t="shared" si="0"/>
        <v/>
      </c>
      <c r="L26" s="290"/>
      <c r="M26" s="290"/>
      <c r="N26" s="427" t="str">
        <f t="shared" si="1"/>
        <v/>
      </c>
      <c r="O26" s="290"/>
      <c r="P26" s="290"/>
      <c r="Q26" s="427" t="str">
        <f t="shared" si="2"/>
        <v/>
      </c>
      <c r="R26" s="290"/>
      <c r="S26" s="290"/>
      <c r="T26" s="162"/>
      <c r="U26" s="162"/>
      <c r="V26" s="162"/>
      <c r="W26" s="162"/>
      <c r="X26" s="162"/>
      <c r="Y26" s="162"/>
      <c r="Z26" s="314" t="str">
        <f t="shared" si="5"/>
        <v/>
      </c>
      <c r="AA26" s="314" t="str">
        <f t="shared" si="5"/>
        <v/>
      </c>
      <c r="AB26" s="313" t="str">
        <f t="shared" si="3"/>
        <v/>
      </c>
      <c r="AC26" s="162"/>
      <c r="AD26" s="162"/>
      <c r="AE26" s="183" t="str">
        <f t="shared" si="4"/>
        <v/>
      </c>
      <c r="AF26" s="161"/>
      <c r="AG26" s="161"/>
      <c r="AH26" s="127"/>
      <c r="AI26" s="161"/>
      <c r="AJ26" s="161"/>
      <c r="AK26" s="298"/>
      <c r="AL26" s="318"/>
      <c r="AM26" s="240"/>
      <c r="AN26" s="240"/>
      <c r="AO26" s="167"/>
      <c r="AP26" s="321"/>
      <c r="AQ26" s="321" t="s">
        <v>213</v>
      </c>
      <c r="AR26" s="321" t="s">
        <v>213</v>
      </c>
      <c r="AS26" s="311"/>
      <c r="AT26" s="169"/>
      <c r="AU26" s="170"/>
      <c r="AV26" s="195"/>
      <c r="AW26" s="305"/>
      <c r="AX26" s="171"/>
      <c r="AY26" s="306"/>
      <c r="AZ26" s="331"/>
      <c r="BA26" s="332"/>
      <c r="BB26" s="332"/>
      <c r="BC26" s="326"/>
      <c r="BD26" s="326"/>
      <c r="BE26" s="326"/>
      <c r="BF26" s="326"/>
      <c r="BG26" s="167"/>
      <c r="BH26" s="240"/>
      <c r="BI26" s="240"/>
      <c r="BJ26" s="240"/>
      <c r="BK26" s="240"/>
      <c r="BL26" s="323"/>
      <c r="BM26" s="168"/>
      <c r="BN26" s="167"/>
      <c r="BO26" s="167"/>
      <c r="BP26" s="195"/>
      <c r="BQ26" s="438"/>
      <c r="BR26" s="435"/>
      <c r="BS26" s="436"/>
      <c r="BT26" s="436" t="s">
        <v>213</v>
      </c>
      <c r="BU26" s="437" t="s">
        <v>213</v>
      </c>
    </row>
    <row r="27" spans="1:73" s="42" customFormat="1" ht="24.95" customHeight="1" x14ac:dyDescent="0.25">
      <c r="A27" s="226" t="s">
        <v>50</v>
      </c>
      <c r="B27" s="227">
        <v>19</v>
      </c>
      <c r="C27" s="167">
        <v>19</v>
      </c>
      <c r="D27" s="167"/>
      <c r="E27" s="162">
        <v>7.29</v>
      </c>
      <c r="F27" s="162">
        <v>7.68</v>
      </c>
      <c r="G27" s="161">
        <v>1323</v>
      </c>
      <c r="H27" s="161">
        <v>1351</v>
      </c>
      <c r="I27" s="290">
        <v>171.99999999999991</v>
      </c>
      <c r="J27" s="290">
        <v>57.999999999999993</v>
      </c>
      <c r="K27" s="427">
        <f t="shared" si="0"/>
        <v>66.27906976744184</v>
      </c>
      <c r="L27" s="290">
        <v>407</v>
      </c>
      <c r="M27" s="290">
        <v>73.63</v>
      </c>
      <c r="N27" s="427">
        <f t="shared" si="1"/>
        <v>81.909090909090907</v>
      </c>
      <c r="O27" s="290">
        <v>814</v>
      </c>
      <c r="P27" s="290">
        <v>199</v>
      </c>
      <c r="Q27" s="427">
        <f t="shared" si="2"/>
        <v>75.552825552825553</v>
      </c>
      <c r="R27" s="290"/>
      <c r="S27" s="290"/>
      <c r="T27" s="162"/>
      <c r="U27" s="162"/>
      <c r="V27" s="162"/>
      <c r="W27" s="162"/>
      <c r="X27" s="162"/>
      <c r="Y27" s="162"/>
      <c r="Z27" s="314" t="str">
        <f t="shared" si="5"/>
        <v/>
      </c>
      <c r="AA27" s="314" t="str">
        <f t="shared" si="5"/>
        <v/>
      </c>
      <c r="AB27" s="313" t="str">
        <f t="shared" si="3"/>
        <v/>
      </c>
      <c r="AC27" s="162"/>
      <c r="AD27" s="162"/>
      <c r="AE27" s="183" t="str">
        <f t="shared" si="4"/>
        <v/>
      </c>
      <c r="AF27" s="161"/>
      <c r="AG27" s="161"/>
      <c r="AH27" s="127" t="s">
        <v>214</v>
      </c>
      <c r="AI27" s="161" t="s">
        <v>215</v>
      </c>
      <c r="AJ27" s="161" t="s">
        <v>216</v>
      </c>
      <c r="AK27" s="298" t="s">
        <v>216</v>
      </c>
      <c r="AL27" s="318"/>
      <c r="AM27" s="240"/>
      <c r="AN27" s="240"/>
      <c r="AO27" s="167"/>
      <c r="AP27" s="321"/>
      <c r="AQ27" s="321">
        <v>136</v>
      </c>
      <c r="AR27" s="321">
        <v>163.99999999999997</v>
      </c>
      <c r="AS27" s="311"/>
      <c r="AT27" s="169"/>
      <c r="AU27" s="170"/>
      <c r="AV27" s="195"/>
      <c r="AW27" s="305"/>
      <c r="AX27" s="171"/>
      <c r="AY27" s="306"/>
      <c r="AZ27" s="331"/>
      <c r="BA27" s="332"/>
      <c r="BB27" s="332"/>
      <c r="BC27" s="326"/>
      <c r="BD27" s="326"/>
      <c r="BE27" s="326"/>
      <c r="BF27" s="326"/>
      <c r="BG27" s="167"/>
      <c r="BH27" s="240"/>
      <c r="BI27" s="240"/>
      <c r="BJ27" s="240"/>
      <c r="BK27" s="240"/>
      <c r="BL27" s="323"/>
      <c r="BM27" s="168"/>
      <c r="BN27" s="167"/>
      <c r="BO27" s="167"/>
      <c r="BP27" s="195"/>
      <c r="BQ27" s="438"/>
      <c r="BR27" s="435"/>
      <c r="BS27" s="436"/>
      <c r="BT27" s="436" t="s">
        <v>213</v>
      </c>
      <c r="BU27" s="437" t="s">
        <v>213</v>
      </c>
    </row>
    <row r="28" spans="1:73" s="42" customFormat="1" ht="24.95" customHeight="1" x14ac:dyDescent="0.25">
      <c r="A28" s="226" t="s">
        <v>51</v>
      </c>
      <c r="B28" s="227">
        <v>20</v>
      </c>
      <c r="C28" s="167">
        <v>19</v>
      </c>
      <c r="D28" s="167"/>
      <c r="E28" s="162"/>
      <c r="F28" s="162"/>
      <c r="G28" s="161"/>
      <c r="H28" s="161"/>
      <c r="I28" s="290" t="s">
        <v>213</v>
      </c>
      <c r="J28" s="290" t="s">
        <v>213</v>
      </c>
      <c r="K28" s="427" t="str">
        <f t="shared" si="0"/>
        <v/>
      </c>
      <c r="L28" s="290"/>
      <c r="M28" s="290"/>
      <c r="N28" s="427" t="str">
        <f t="shared" si="1"/>
        <v/>
      </c>
      <c r="O28" s="290"/>
      <c r="P28" s="290"/>
      <c r="Q28" s="427" t="str">
        <f t="shared" si="2"/>
        <v/>
      </c>
      <c r="R28" s="290"/>
      <c r="S28" s="290"/>
      <c r="T28" s="162"/>
      <c r="U28" s="162"/>
      <c r="V28" s="162"/>
      <c r="W28" s="162"/>
      <c r="X28" s="162"/>
      <c r="Y28" s="162"/>
      <c r="Z28" s="314" t="str">
        <f t="shared" si="5"/>
        <v/>
      </c>
      <c r="AA28" s="314" t="str">
        <f t="shared" si="5"/>
        <v/>
      </c>
      <c r="AB28" s="313" t="str">
        <f t="shared" si="3"/>
        <v/>
      </c>
      <c r="AC28" s="162"/>
      <c r="AD28" s="162"/>
      <c r="AE28" s="183" t="str">
        <f t="shared" si="4"/>
        <v/>
      </c>
      <c r="AF28" s="161"/>
      <c r="AG28" s="161"/>
      <c r="AH28" s="127"/>
      <c r="AI28" s="161"/>
      <c r="AJ28" s="161"/>
      <c r="AK28" s="298"/>
      <c r="AL28" s="318"/>
      <c r="AM28" s="240"/>
      <c r="AN28" s="240"/>
      <c r="AO28" s="167"/>
      <c r="AP28" s="321"/>
      <c r="AQ28" s="321" t="s">
        <v>213</v>
      </c>
      <c r="AR28" s="321"/>
      <c r="AS28" s="311"/>
      <c r="AT28" s="169"/>
      <c r="AU28" s="170"/>
      <c r="AV28" s="195"/>
      <c r="AW28" s="305"/>
      <c r="AX28" s="171"/>
      <c r="AY28" s="306"/>
      <c r="AZ28" s="331"/>
      <c r="BA28" s="332"/>
      <c r="BB28" s="332"/>
      <c r="BC28" s="326"/>
      <c r="BD28" s="326"/>
      <c r="BE28" s="326"/>
      <c r="BF28" s="326"/>
      <c r="BG28" s="167"/>
      <c r="BH28" s="240"/>
      <c r="BI28" s="240"/>
      <c r="BJ28" s="240"/>
      <c r="BK28" s="240"/>
      <c r="BL28" s="323"/>
      <c r="BM28" s="168"/>
      <c r="BN28" s="167"/>
      <c r="BO28" s="167"/>
      <c r="BP28" s="195"/>
      <c r="BQ28" s="438"/>
      <c r="BR28" s="435"/>
      <c r="BS28" s="436"/>
      <c r="BT28" s="436" t="s">
        <v>213</v>
      </c>
      <c r="BU28" s="437" t="s">
        <v>213</v>
      </c>
    </row>
    <row r="29" spans="1:73" s="42" customFormat="1" ht="24.95" customHeight="1" x14ac:dyDescent="0.25">
      <c r="A29" s="226" t="s">
        <v>52</v>
      </c>
      <c r="B29" s="227">
        <v>21</v>
      </c>
      <c r="C29" s="167">
        <v>19</v>
      </c>
      <c r="D29" s="167"/>
      <c r="E29" s="162"/>
      <c r="F29" s="162"/>
      <c r="G29" s="161"/>
      <c r="H29" s="161"/>
      <c r="I29" s="290" t="s">
        <v>213</v>
      </c>
      <c r="J29" s="290" t="s">
        <v>213</v>
      </c>
      <c r="K29" s="427" t="str">
        <f t="shared" si="0"/>
        <v/>
      </c>
      <c r="L29" s="290"/>
      <c r="M29" s="290"/>
      <c r="N29" s="427" t="str">
        <f t="shared" si="1"/>
        <v/>
      </c>
      <c r="O29" s="290"/>
      <c r="P29" s="290"/>
      <c r="Q29" s="427" t="str">
        <f t="shared" si="2"/>
        <v/>
      </c>
      <c r="R29" s="290"/>
      <c r="S29" s="290"/>
      <c r="T29" s="162"/>
      <c r="U29" s="162"/>
      <c r="V29" s="162"/>
      <c r="W29" s="162"/>
      <c r="X29" s="162"/>
      <c r="Y29" s="162"/>
      <c r="Z29" s="314" t="str">
        <f t="shared" si="5"/>
        <v/>
      </c>
      <c r="AA29" s="314" t="str">
        <f t="shared" si="5"/>
        <v/>
      </c>
      <c r="AB29" s="313" t="str">
        <f t="shared" si="3"/>
        <v/>
      </c>
      <c r="AC29" s="162"/>
      <c r="AD29" s="162"/>
      <c r="AE29" s="183" t="str">
        <f t="shared" si="4"/>
        <v/>
      </c>
      <c r="AF29" s="161"/>
      <c r="AG29" s="161"/>
      <c r="AH29" s="127"/>
      <c r="AI29" s="161"/>
      <c r="AJ29" s="161"/>
      <c r="AK29" s="298"/>
      <c r="AL29" s="318"/>
      <c r="AM29" s="240"/>
      <c r="AN29" s="240"/>
      <c r="AO29" s="167"/>
      <c r="AP29" s="321"/>
      <c r="AQ29" s="321" t="s">
        <v>213</v>
      </c>
      <c r="AR29" s="321" t="s">
        <v>213</v>
      </c>
      <c r="AS29" s="311"/>
      <c r="AT29" s="169"/>
      <c r="AU29" s="170"/>
      <c r="AV29" s="195"/>
      <c r="AW29" s="305"/>
      <c r="AX29" s="171"/>
      <c r="AY29" s="306"/>
      <c r="AZ29" s="331"/>
      <c r="BA29" s="332"/>
      <c r="BB29" s="332"/>
      <c r="BC29" s="326"/>
      <c r="BD29" s="326"/>
      <c r="BE29" s="326"/>
      <c r="BF29" s="326"/>
      <c r="BG29" s="167"/>
      <c r="BH29" s="240"/>
      <c r="BI29" s="240"/>
      <c r="BJ29" s="240"/>
      <c r="BK29" s="240"/>
      <c r="BL29" s="323"/>
      <c r="BM29" s="168"/>
      <c r="BN29" s="167"/>
      <c r="BO29" s="167"/>
      <c r="BP29" s="195"/>
      <c r="BQ29" s="438"/>
      <c r="BR29" s="435"/>
      <c r="BS29" s="436"/>
      <c r="BT29" s="436" t="s">
        <v>213</v>
      </c>
      <c r="BU29" s="437" t="s">
        <v>213</v>
      </c>
    </row>
    <row r="30" spans="1:73" s="42" customFormat="1" ht="24.95" customHeight="1" x14ac:dyDescent="0.25">
      <c r="A30" s="226" t="s">
        <v>53</v>
      </c>
      <c r="B30" s="227">
        <v>22</v>
      </c>
      <c r="C30" s="167">
        <v>20.666666666666668</v>
      </c>
      <c r="D30" s="167"/>
      <c r="E30" s="162">
        <v>7.58</v>
      </c>
      <c r="F30" s="162">
        <v>7.28</v>
      </c>
      <c r="G30" s="161">
        <v>1592</v>
      </c>
      <c r="H30" s="161">
        <v>1281</v>
      </c>
      <c r="I30" s="290">
        <v>128.00000000000006</v>
      </c>
      <c r="J30" s="290">
        <v>42.666666666666686</v>
      </c>
      <c r="K30" s="427">
        <f t="shared" si="0"/>
        <v>66.666666666666657</v>
      </c>
      <c r="L30" s="290">
        <v>164.10256410256417</v>
      </c>
      <c r="M30" s="290">
        <v>40.478632478632498</v>
      </c>
      <c r="N30" s="427">
        <f t="shared" si="1"/>
        <v>75.333333333333329</v>
      </c>
      <c r="O30" s="290">
        <v>328.20512820512835</v>
      </c>
      <c r="P30" s="290">
        <v>109.40170940170945</v>
      </c>
      <c r="Q30" s="427">
        <f t="shared" si="2"/>
        <v>66.666666666666657</v>
      </c>
      <c r="R30" s="290"/>
      <c r="S30" s="290"/>
      <c r="T30" s="162"/>
      <c r="U30" s="162"/>
      <c r="V30" s="162"/>
      <c r="W30" s="162"/>
      <c r="X30" s="162"/>
      <c r="Y30" s="162"/>
      <c r="Z30" s="314" t="str">
        <f t="shared" si="5"/>
        <v/>
      </c>
      <c r="AA30" s="314" t="str">
        <f t="shared" si="5"/>
        <v/>
      </c>
      <c r="AB30" s="313" t="str">
        <f t="shared" si="3"/>
        <v/>
      </c>
      <c r="AC30" s="162"/>
      <c r="AD30" s="162"/>
      <c r="AE30" s="183" t="str">
        <f t="shared" si="4"/>
        <v/>
      </c>
      <c r="AF30" s="161"/>
      <c r="AG30" s="161"/>
      <c r="AH30" s="127" t="s">
        <v>214</v>
      </c>
      <c r="AI30" s="161" t="s">
        <v>215</v>
      </c>
      <c r="AJ30" s="161" t="s">
        <v>216</v>
      </c>
      <c r="AK30" s="298" t="s">
        <v>216</v>
      </c>
      <c r="AL30" s="318"/>
      <c r="AM30" s="240"/>
      <c r="AN30" s="240"/>
      <c r="AO30" s="167"/>
      <c r="AP30" s="321"/>
      <c r="AQ30" s="321">
        <v>194</v>
      </c>
      <c r="AR30" s="321">
        <v>481.99999999999994</v>
      </c>
      <c r="AS30" s="311"/>
      <c r="AT30" s="169"/>
      <c r="AU30" s="170"/>
      <c r="AV30" s="195"/>
      <c r="AW30" s="305">
        <v>15</v>
      </c>
      <c r="AX30" s="171"/>
      <c r="AY30" s="306"/>
      <c r="AZ30" s="331"/>
      <c r="BA30" s="332"/>
      <c r="BB30" s="332"/>
      <c r="BC30" s="326"/>
      <c r="BD30" s="326"/>
      <c r="BE30" s="326"/>
      <c r="BF30" s="326"/>
      <c r="BG30" s="167"/>
      <c r="BH30" s="240"/>
      <c r="BI30" s="240"/>
      <c r="BJ30" s="240"/>
      <c r="BK30" s="240"/>
      <c r="BL30" s="323"/>
      <c r="BM30" s="168"/>
      <c r="BN30" s="167"/>
      <c r="BO30" s="167"/>
      <c r="BP30" s="195"/>
      <c r="BQ30" s="438"/>
      <c r="BR30" s="435"/>
      <c r="BS30" s="436"/>
      <c r="BT30" s="436" t="s">
        <v>213</v>
      </c>
      <c r="BU30" s="437" t="s">
        <v>213</v>
      </c>
    </row>
    <row r="31" spans="1:73" s="42" customFormat="1" ht="24.95" customHeight="1" x14ac:dyDescent="0.25">
      <c r="A31" s="226" t="s">
        <v>47</v>
      </c>
      <c r="B31" s="227">
        <v>23</v>
      </c>
      <c r="C31" s="167">
        <v>20.666666666666668</v>
      </c>
      <c r="D31" s="167"/>
      <c r="E31" s="162"/>
      <c r="F31" s="162"/>
      <c r="G31" s="161"/>
      <c r="H31" s="161"/>
      <c r="I31" s="290" t="s">
        <v>213</v>
      </c>
      <c r="J31" s="290" t="s">
        <v>213</v>
      </c>
      <c r="K31" s="427" t="str">
        <f t="shared" si="0"/>
        <v/>
      </c>
      <c r="L31" s="290"/>
      <c r="M31" s="290"/>
      <c r="N31" s="427" t="str">
        <f t="shared" si="1"/>
        <v/>
      </c>
      <c r="O31" s="290"/>
      <c r="P31" s="290"/>
      <c r="Q31" s="427" t="str">
        <f t="shared" si="2"/>
        <v/>
      </c>
      <c r="R31" s="290"/>
      <c r="S31" s="290"/>
      <c r="T31" s="162"/>
      <c r="U31" s="162"/>
      <c r="V31" s="162"/>
      <c r="W31" s="162"/>
      <c r="X31" s="162"/>
      <c r="Y31" s="162"/>
      <c r="Z31" s="314" t="str">
        <f t="shared" si="5"/>
        <v/>
      </c>
      <c r="AA31" s="314" t="str">
        <f t="shared" si="5"/>
        <v/>
      </c>
      <c r="AB31" s="313" t="str">
        <f t="shared" si="3"/>
        <v/>
      </c>
      <c r="AC31" s="162"/>
      <c r="AD31" s="162"/>
      <c r="AE31" s="183" t="str">
        <f t="shared" si="4"/>
        <v/>
      </c>
      <c r="AF31" s="161"/>
      <c r="AG31" s="161"/>
      <c r="AH31" s="127"/>
      <c r="AI31" s="161"/>
      <c r="AJ31" s="161"/>
      <c r="AK31" s="298"/>
      <c r="AL31" s="318"/>
      <c r="AM31" s="240"/>
      <c r="AN31" s="240"/>
      <c r="AO31" s="167"/>
      <c r="AP31" s="321"/>
      <c r="AQ31" s="321" t="s">
        <v>213</v>
      </c>
      <c r="AR31" s="321" t="s">
        <v>213</v>
      </c>
      <c r="AS31" s="311"/>
      <c r="AT31" s="169"/>
      <c r="AU31" s="170"/>
      <c r="AV31" s="195"/>
      <c r="AW31" s="305"/>
      <c r="AX31" s="171"/>
      <c r="AY31" s="306"/>
      <c r="AZ31" s="331"/>
      <c r="BA31" s="332"/>
      <c r="BB31" s="332"/>
      <c r="BC31" s="326"/>
      <c r="BD31" s="326"/>
      <c r="BE31" s="326"/>
      <c r="BF31" s="326"/>
      <c r="BG31" s="167"/>
      <c r="BH31" s="240"/>
      <c r="BI31" s="240"/>
      <c r="BJ31" s="240"/>
      <c r="BK31" s="240"/>
      <c r="BL31" s="323"/>
      <c r="BM31" s="168"/>
      <c r="BN31" s="167"/>
      <c r="BO31" s="167"/>
      <c r="BP31" s="195"/>
      <c r="BQ31" s="438"/>
      <c r="BR31" s="435"/>
      <c r="BS31" s="436"/>
      <c r="BT31" s="436" t="s">
        <v>213</v>
      </c>
      <c r="BU31" s="437" t="s">
        <v>213</v>
      </c>
    </row>
    <row r="32" spans="1:73" s="42" customFormat="1" ht="24.95" customHeight="1" x14ac:dyDescent="0.25">
      <c r="A32" s="226" t="s">
        <v>48</v>
      </c>
      <c r="B32" s="227">
        <v>24</v>
      </c>
      <c r="C32" s="167">
        <v>20.666666666666668</v>
      </c>
      <c r="D32" s="167"/>
      <c r="E32" s="162"/>
      <c r="F32" s="162"/>
      <c r="G32" s="161"/>
      <c r="H32" s="161"/>
      <c r="I32" s="290" t="s">
        <v>213</v>
      </c>
      <c r="J32" s="290" t="s">
        <v>213</v>
      </c>
      <c r="K32" s="427" t="str">
        <f t="shared" si="0"/>
        <v/>
      </c>
      <c r="L32" s="290"/>
      <c r="M32" s="290"/>
      <c r="N32" s="427" t="str">
        <f t="shared" si="1"/>
        <v/>
      </c>
      <c r="O32" s="290"/>
      <c r="P32" s="290"/>
      <c r="Q32" s="427" t="str">
        <f t="shared" si="2"/>
        <v/>
      </c>
      <c r="R32" s="290"/>
      <c r="S32" s="290"/>
      <c r="T32" s="162"/>
      <c r="U32" s="162"/>
      <c r="V32" s="162"/>
      <c r="W32" s="162"/>
      <c r="X32" s="162"/>
      <c r="Y32" s="162"/>
      <c r="Z32" s="314" t="str">
        <f t="shared" si="5"/>
        <v/>
      </c>
      <c r="AA32" s="314" t="str">
        <f t="shared" si="5"/>
        <v/>
      </c>
      <c r="AB32" s="313" t="str">
        <f t="shared" si="3"/>
        <v/>
      </c>
      <c r="AC32" s="162"/>
      <c r="AD32" s="162"/>
      <c r="AE32" s="183" t="str">
        <f t="shared" si="4"/>
        <v/>
      </c>
      <c r="AF32" s="161"/>
      <c r="AG32" s="161"/>
      <c r="AH32" s="127"/>
      <c r="AI32" s="161"/>
      <c r="AJ32" s="161"/>
      <c r="AK32" s="298"/>
      <c r="AL32" s="318"/>
      <c r="AM32" s="240"/>
      <c r="AN32" s="240"/>
      <c r="AO32" s="167"/>
      <c r="AP32" s="321"/>
      <c r="AQ32" s="321" t="s">
        <v>213</v>
      </c>
      <c r="AR32" s="321" t="s">
        <v>213</v>
      </c>
      <c r="AS32" s="311"/>
      <c r="AT32" s="169"/>
      <c r="AU32" s="170"/>
      <c r="AV32" s="195"/>
      <c r="AW32" s="305"/>
      <c r="AX32" s="171"/>
      <c r="AY32" s="306"/>
      <c r="AZ32" s="331"/>
      <c r="BA32" s="332"/>
      <c r="BB32" s="332"/>
      <c r="BC32" s="326"/>
      <c r="BD32" s="326"/>
      <c r="BE32" s="326"/>
      <c r="BF32" s="326"/>
      <c r="BG32" s="167"/>
      <c r="BH32" s="240"/>
      <c r="BI32" s="240"/>
      <c r="BJ32" s="240"/>
      <c r="BK32" s="240"/>
      <c r="BL32" s="323"/>
      <c r="BM32" s="168"/>
      <c r="BN32" s="167"/>
      <c r="BO32" s="167"/>
      <c r="BP32" s="195"/>
      <c r="BQ32" s="438"/>
      <c r="BR32" s="435"/>
      <c r="BS32" s="436"/>
      <c r="BT32" s="436" t="s">
        <v>213</v>
      </c>
      <c r="BU32" s="437" t="s">
        <v>213</v>
      </c>
    </row>
    <row r="33" spans="1:73" s="42" customFormat="1" ht="24.95" customHeight="1" x14ac:dyDescent="0.25">
      <c r="A33" s="226" t="s">
        <v>49</v>
      </c>
      <c r="B33" s="227">
        <v>25</v>
      </c>
      <c r="C33" s="167">
        <v>16</v>
      </c>
      <c r="D33" s="167"/>
      <c r="E33" s="162"/>
      <c r="F33" s="162"/>
      <c r="G33" s="161"/>
      <c r="H33" s="161"/>
      <c r="I33" s="290" t="s">
        <v>213</v>
      </c>
      <c r="J33" s="290" t="s">
        <v>213</v>
      </c>
      <c r="K33" s="427" t="str">
        <f t="shared" si="0"/>
        <v/>
      </c>
      <c r="L33" s="290"/>
      <c r="M33" s="290"/>
      <c r="N33" s="427" t="str">
        <f t="shared" si="1"/>
        <v/>
      </c>
      <c r="O33" s="290"/>
      <c r="P33" s="290"/>
      <c r="Q33" s="427" t="str">
        <f t="shared" si="2"/>
        <v/>
      </c>
      <c r="R33" s="290"/>
      <c r="S33" s="290"/>
      <c r="T33" s="162"/>
      <c r="U33" s="162"/>
      <c r="V33" s="162"/>
      <c r="W33" s="162"/>
      <c r="X33" s="162"/>
      <c r="Y33" s="162"/>
      <c r="Z33" s="314" t="str">
        <f t="shared" si="5"/>
        <v/>
      </c>
      <c r="AA33" s="314" t="str">
        <f t="shared" si="5"/>
        <v/>
      </c>
      <c r="AB33" s="313" t="str">
        <f t="shared" si="3"/>
        <v/>
      </c>
      <c r="AC33" s="162"/>
      <c r="AD33" s="162"/>
      <c r="AE33" s="183" t="str">
        <f t="shared" si="4"/>
        <v/>
      </c>
      <c r="AF33" s="161"/>
      <c r="AG33" s="161"/>
      <c r="AH33" s="127"/>
      <c r="AI33" s="161"/>
      <c r="AJ33" s="161"/>
      <c r="AK33" s="298"/>
      <c r="AL33" s="318"/>
      <c r="AM33" s="240"/>
      <c r="AN33" s="240"/>
      <c r="AO33" s="167"/>
      <c r="AP33" s="321"/>
      <c r="AQ33" s="321" t="s">
        <v>213</v>
      </c>
      <c r="AR33" s="321" t="s">
        <v>213</v>
      </c>
      <c r="AS33" s="311"/>
      <c r="AT33" s="169"/>
      <c r="AU33" s="170"/>
      <c r="AV33" s="195"/>
      <c r="AW33" s="305"/>
      <c r="AX33" s="171"/>
      <c r="AY33" s="306"/>
      <c r="AZ33" s="331"/>
      <c r="BA33" s="332"/>
      <c r="BB33" s="332"/>
      <c r="BC33" s="326"/>
      <c r="BD33" s="326"/>
      <c r="BE33" s="326"/>
      <c r="BF33" s="326"/>
      <c r="BG33" s="167"/>
      <c r="BH33" s="240"/>
      <c r="BI33" s="240"/>
      <c r="BJ33" s="240"/>
      <c r="BK33" s="240"/>
      <c r="BL33" s="323"/>
      <c r="BM33" s="168"/>
      <c r="BN33" s="167"/>
      <c r="BO33" s="167"/>
      <c r="BP33" s="195"/>
      <c r="BQ33" s="438"/>
      <c r="BR33" s="435"/>
      <c r="BS33" s="436"/>
      <c r="BT33" s="436" t="s">
        <v>213</v>
      </c>
      <c r="BU33" s="437" t="s">
        <v>213</v>
      </c>
    </row>
    <row r="34" spans="1:73" s="42" customFormat="1" ht="24.95" customHeight="1" x14ac:dyDescent="0.25">
      <c r="A34" s="226" t="s">
        <v>50</v>
      </c>
      <c r="B34" s="227">
        <v>26</v>
      </c>
      <c r="C34" s="167">
        <v>12.333333333333334</v>
      </c>
      <c r="D34" s="167"/>
      <c r="E34" s="162">
        <v>7.24</v>
      </c>
      <c r="F34" s="162">
        <v>7.67</v>
      </c>
      <c r="G34" s="161">
        <v>1796</v>
      </c>
      <c r="H34" s="161">
        <v>1546</v>
      </c>
      <c r="I34" s="290">
        <v>279.99999999999994</v>
      </c>
      <c r="J34" s="290">
        <v>11.6</v>
      </c>
      <c r="K34" s="427">
        <f t="shared" si="0"/>
        <v>95.857142857142847</v>
      </c>
      <c r="L34" s="290">
        <v>410</v>
      </c>
      <c r="M34" s="290">
        <v>49.21</v>
      </c>
      <c r="N34" s="427">
        <f t="shared" si="1"/>
        <v>87.997560975609758</v>
      </c>
      <c r="O34" s="290">
        <v>820</v>
      </c>
      <c r="P34" s="290">
        <v>133</v>
      </c>
      <c r="Q34" s="427">
        <f t="shared" si="2"/>
        <v>83.780487804878049</v>
      </c>
      <c r="R34" s="290"/>
      <c r="S34" s="290"/>
      <c r="T34" s="162"/>
      <c r="U34" s="162"/>
      <c r="V34" s="162"/>
      <c r="W34" s="162"/>
      <c r="X34" s="162"/>
      <c r="Y34" s="162"/>
      <c r="Z34" s="314" t="str">
        <f t="shared" si="5"/>
        <v/>
      </c>
      <c r="AA34" s="314" t="str">
        <f t="shared" si="5"/>
        <v/>
      </c>
      <c r="AB34" s="313" t="str">
        <f t="shared" si="3"/>
        <v/>
      </c>
      <c r="AC34" s="162"/>
      <c r="AD34" s="162"/>
      <c r="AE34" s="183" t="str">
        <f t="shared" si="4"/>
        <v/>
      </c>
      <c r="AF34" s="161"/>
      <c r="AG34" s="161"/>
      <c r="AH34" s="127" t="s">
        <v>214</v>
      </c>
      <c r="AI34" s="161" t="s">
        <v>215</v>
      </c>
      <c r="AJ34" s="161" t="s">
        <v>216</v>
      </c>
      <c r="AK34" s="298" t="s">
        <v>216</v>
      </c>
      <c r="AL34" s="318"/>
      <c r="AM34" s="240"/>
      <c r="AN34" s="240"/>
      <c r="AO34" s="167"/>
      <c r="AP34" s="321"/>
      <c r="AQ34" s="321">
        <v>223.99999999999977</v>
      </c>
      <c r="AR34" s="321">
        <v>853.99999999999977</v>
      </c>
      <c r="AS34" s="311"/>
      <c r="AT34" s="169"/>
      <c r="AU34" s="170"/>
      <c r="AV34" s="195"/>
      <c r="AW34" s="305">
        <v>10</v>
      </c>
      <c r="AX34" s="171"/>
      <c r="AY34" s="306"/>
      <c r="AZ34" s="331"/>
      <c r="BA34" s="332"/>
      <c r="BB34" s="332"/>
      <c r="BC34" s="326"/>
      <c r="BD34" s="326"/>
      <c r="BE34" s="326"/>
      <c r="BF34" s="326"/>
      <c r="BG34" s="167"/>
      <c r="BH34" s="240"/>
      <c r="BI34" s="240"/>
      <c r="BJ34" s="240"/>
      <c r="BK34" s="240"/>
      <c r="BL34" s="323"/>
      <c r="BM34" s="168"/>
      <c r="BN34" s="167"/>
      <c r="BO34" s="167"/>
      <c r="BP34" s="195"/>
      <c r="BQ34" s="438"/>
      <c r="BR34" s="435"/>
      <c r="BS34" s="436"/>
      <c r="BT34" s="436" t="s">
        <v>213</v>
      </c>
      <c r="BU34" s="437" t="s">
        <v>213</v>
      </c>
    </row>
    <row r="35" spans="1:73" s="42" customFormat="1" ht="24.95" customHeight="1" x14ac:dyDescent="0.25">
      <c r="A35" s="226" t="s">
        <v>51</v>
      </c>
      <c r="B35" s="227">
        <v>27</v>
      </c>
      <c r="C35" s="167">
        <v>12.333333333333334</v>
      </c>
      <c r="D35" s="167"/>
      <c r="E35" s="162"/>
      <c r="F35" s="162"/>
      <c r="G35" s="161"/>
      <c r="H35" s="161"/>
      <c r="I35" s="290" t="s">
        <v>213</v>
      </c>
      <c r="J35" s="290" t="s">
        <v>213</v>
      </c>
      <c r="K35" s="427" t="str">
        <f t="shared" si="0"/>
        <v/>
      </c>
      <c r="L35" s="290"/>
      <c r="M35" s="290"/>
      <c r="N35" s="427" t="str">
        <f t="shared" si="1"/>
        <v/>
      </c>
      <c r="O35" s="290"/>
      <c r="P35" s="290"/>
      <c r="Q35" s="427" t="str">
        <f t="shared" si="2"/>
        <v/>
      </c>
      <c r="R35" s="290"/>
      <c r="S35" s="290"/>
      <c r="T35" s="162"/>
      <c r="U35" s="162"/>
      <c r="V35" s="162"/>
      <c r="W35" s="162"/>
      <c r="X35" s="162"/>
      <c r="Y35" s="162"/>
      <c r="Z35" s="314" t="str">
        <f t="shared" si="5"/>
        <v/>
      </c>
      <c r="AA35" s="314" t="str">
        <f t="shared" si="5"/>
        <v/>
      </c>
      <c r="AB35" s="313" t="str">
        <f t="shared" si="3"/>
        <v/>
      </c>
      <c r="AC35" s="162"/>
      <c r="AD35" s="162"/>
      <c r="AE35" s="183" t="str">
        <f t="shared" si="4"/>
        <v/>
      </c>
      <c r="AF35" s="161"/>
      <c r="AG35" s="161"/>
      <c r="AH35" s="127"/>
      <c r="AI35" s="161"/>
      <c r="AJ35" s="161"/>
      <c r="AK35" s="298"/>
      <c r="AL35" s="318"/>
      <c r="AM35" s="240"/>
      <c r="AN35" s="240"/>
      <c r="AO35" s="167"/>
      <c r="AP35" s="321"/>
      <c r="AQ35" s="321" t="s">
        <v>213</v>
      </c>
      <c r="AR35" s="321" t="s">
        <v>213</v>
      </c>
      <c r="AS35" s="311"/>
      <c r="AT35" s="169"/>
      <c r="AU35" s="170"/>
      <c r="AV35" s="195"/>
      <c r="AW35" s="305"/>
      <c r="AX35" s="171"/>
      <c r="AY35" s="306"/>
      <c r="AZ35" s="331"/>
      <c r="BA35" s="332"/>
      <c r="BB35" s="332"/>
      <c r="BC35" s="326"/>
      <c r="BD35" s="326"/>
      <c r="BE35" s="326"/>
      <c r="BF35" s="326"/>
      <c r="BG35" s="167"/>
      <c r="BH35" s="240"/>
      <c r="BI35" s="240"/>
      <c r="BJ35" s="240"/>
      <c r="BK35" s="240"/>
      <c r="BL35" s="323"/>
      <c r="BM35" s="168"/>
      <c r="BN35" s="167"/>
      <c r="BO35" s="167"/>
      <c r="BP35" s="195"/>
      <c r="BQ35" s="438"/>
      <c r="BR35" s="435"/>
      <c r="BS35" s="436"/>
      <c r="BT35" s="436" t="s">
        <v>213</v>
      </c>
      <c r="BU35" s="437" t="s">
        <v>213</v>
      </c>
    </row>
    <row r="36" spans="1:73" s="42" customFormat="1" ht="24.95" customHeight="1" x14ac:dyDescent="0.25">
      <c r="A36" s="226" t="s">
        <v>52</v>
      </c>
      <c r="B36" s="227">
        <v>28</v>
      </c>
      <c r="C36" s="167">
        <v>12.333333333333334</v>
      </c>
      <c r="D36" s="167"/>
      <c r="E36" s="162"/>
      <c r="F36" s="162"/>
      <c r="G36" s="161"/>
      <c r="H36" s="161"/>
      <c r="I36" s="290" t="s">
        <v>213</v>
      </c>
      <c r="J36" s="290" t="s">
        <v>213</v>
      </c>
      <c r="K36" s="427" t="str">
        <f t="shared" si="0"/>
        <v/>
      </c>
      <c r="L36" s="290"/>
      <c r="M36" s="290"/>
      <c r="N36" s="427" t="str">
        <f t="shared" si="1"/>
        <v/>
      </c>
      <c r="O36" s="290"/>
      <c r="P36" s="290"/>
      <c r="Q36" s="427" t="str">
        <f t="shared" si="2"/>
        <v/>
      </c>
      <c r="R36" s="290"/>
      <c r="S36" s="290"/>
      <c r="T36" s="162"/>
      <c r="U36" s="162"/>
      <c r="V36" s="162"/>
      <c r="W36" s="162"/>
      <c r="X36" s="162"/>
      <c r="Y36" s="162"/>
      <c r="Z36" s="314" t="str">
        <f t="shared" si="5"/>
        <v/>
      </c>
      <c r="AA36" s="314" t="str">
        <f t="shared" si="5"/>
        <v/>
      </c>
      <c r="AB36" s="313" t="str">
        <f t="shared" si="3"/>
        <v/>
      </c>
      <c r="AC36" s="162"/>
      <c r="AD36" s="162"/>
      <c r="AE36" s="183" t="str">
        <f t="shared" si="4"/>
        <v/>
      </c>
      <c r="AF36" s="161"/>
      <c r="AG36" s="161"/>
      <c r="AH36" s="127"/>
      <c r="AI36" s="161"/>
      <c r="AJ36" s="161"/>
      <c r="AK36" s="298"/>
      <c r="AL36" s="318"/>
      <c r="AM36" s="240"/>
      <c r="AN36" s="240"/>
      <c r="AO36" s="167"/>
      <c r="AP36" s="321"/>
      <c r="AQ36" s="321" t="s">
        <v>213</v>
      </c>
      <c r="AR36" s="321" t="s">
        <v>213</v>
      </c>
      <c r="AS36" s="311"/>
      <c r="AT36" s="169"/>
      <c r="AU36" s="170"/>
      <c r="AV36" s="195"/>
      <c r="AW36" s="305"/>
      <c r="AX36" s="171"/>
      <c r="AY36" s="306"/>
      <c r="AZ36" s="331"/>
      <c r="BA36" s="332"/>
      <c r="BB36" s="332"/>
      <c r="BC36" s="326"/>
      <c r="BD36" s="326"/>
      <c r="BE36" s="326"/>
      <c r="BF36" s="326"/>
      <c r="BG36" s="167"/>
      <c r="BH36" s="240"/>
      <c r="BI36" s="240"/>
      <c r="BJ36" s="240"/>
      <c r="BK36" s="240"/>
      <c r="BL36" s="323"/>
      <c r="BM36" s="168"/>
      <c r="BN36" s="167"/>
      <c r="BO36" s="167"/>
      <c r="BP36" s="195"/>
      <c r="BQ36" s="438"/>
      <c r="BR36" s="435"/>
      <c r="BS36" s="436"/>
      <c r="BT36" s="436" t="s">
        <v>213</v>
      </c>
      <c r="BU36" s="437" t="s">
        <v>213</v>
      </c>
    </row>
    <row r="37" spans="1:73" s="42" customFormat="1" ht="24.95" customHeight="1" x14ac:dyDescent="0.25">
      <c r="A37" s="226" t="s">
        <v>53</v>
      </c>
      <c r="B37" s="227">
        <v>29</v>
      </c>
      <c r="C37" s="167">
        <v>11</v>
      </c>
      <c r="D37" s="167"/>
      <c r="E37" s="162">
        <v>7.74</v>
      </c>
      <c r="F37" s="162">
        <v>7.17</v>
      </c>
      <c r="G37" s="161">
        <v>1614</v>
      </c>
      <c r="H37" s="161">
        <v>1279</v>
      </c>
      <c r="I37" s="290">
        <v>438</v>
      </c>
      <c r="J37" s="290">
        <v>16.000000000000014</v>
      </c>
      <c r="K37" s="427">
        <f t="shared" si="0"/>
        <v>96.347031963470315</v>
      </c>
      <c r="L37" s="290">
        <v>561.53846153846155</v>
      </c>
      <c r="M37" s="290">
        <v>15.179487179487191</v>
      </c>
      <c r="N37" s="427">
        <f t="shared" si="1"/>
        <v>97.296803652968038</v>
      </c>
      <c r="O37" s="290">
        <v>1123.0769230769231</v>
      </c>
      <c r="P37" s="290">
        <v>41.025641025641058</v>
      </c>
      <c r="Q37" s="427">
        <f t="shared" si="2"/>
        <v>96.347031963470315</v>
      </c>
      <c r="R37" s="290"/>
      <c r="S37" s="290"/>
      <c r="T37" s="162"/>
      <c r="U37" s="162"/>
      <c r="V37" s="162"/>
      <c r="W37" s="162"/>
      <c r="X37" s="162"/>
      <c r="Y37" s="162"/>
      <c r="Z37" s="314" t="str">
        <f t="shared" si="5"/>
        <v/>
      </c>
      <c r="AA37" s="314" t="str">
        <f t="shared" si="5"/>
        <v/>
      </c>
      <c r="AB37" s="313" t="str">
        <f t="shared" si="3"/>
        <v/>
      </c>
      <c r="AC37" s="162"/>
      <c r="AD37" s="162"/>
      <c r="AE37" s="183" t="str">
        <f t="shared" si="4"/>
        <v/>
      </c>
      <c r="AF37" s="161"/>
      <c r="AG37" s="161"/>
      <c r="AH37" s="127" t="s">
        <v>214</v>
      </c>
      <c r="AI37" s="161" t="s">
        <v>215</v>
      </c>
      <c r="AJ37" s="161" t="s">
        <v>216</v>
      </c>
      <c r="AK37" s="298" t="s">
        <v>216</v>
      </c>
      <c r="AL37" s="318"/>
      <c r="AM37" s="240"/>
      <c r="AN37" s="240"/>
      <c r="AO37" s="167"/>
      <c r="AP37" s="321"/>
      <c r="AQ37" s="321">
        <v>392.00000000000006</v>
      </c>
      <c r="AR37" s="321">
        <v>551.99999999999989</v>
      </c>
      <c r="AS37" s="311"/>
      <c r="AT37" s="169"/>
      <c r="AU37" s="170"/>
      <c r="AV37" s="195"/>
      <c r="AW37" s="305"/>
      <c r="AX37" s="171"/>
      <c r="AY37" s="306"/>
      <c r="AZ37" s="331"/>
      <c r="BA37" s="332"/>
      <c r="BB37" s="332"/>
      <c r="BC37" s="326"/>
      <c r="BD37" s="326"/>
      <c r="BE37" s="326"/>
      <c r="BF37" s="326"/>
      <c r="BG37" s="167"/>
      <c r="BH37" s="240"/>
      <c r="BI37" s="240"/>
      <c r="BJ37" s="240"/>
      <c r="BK37" s="240"/>
      <c r="BL37" s="323"/>
      <c r="BM37" s="168"/>
      <c r="BN37" s="167"/>
      <c r="BO37" s="167"/>
      <c r="BP37" s="195"/>
      <c r="BQ37" s="438"/>
      <c r="BR37" s="439"/>
      <c r="BS37" s="436"/>
      <c r="BT37" s="436"/>
      <c r="BU37" s="440"/>
    </row>
    <row r="38" spans="1:73" s="42" customFormat="1" ht="24.95" customHeight="1" x14ac:dyDescent="0.25">
      <c r="A38" s="226" t="s">
        <v>47</v>
      </c>
      <c r="B38" s="227">
        <v>30</v>
      </c>
      <c r="C38" s="167">
        <v>18</v>
      </c>
      <c r="D38" s="167"/>
      <c r="E38" s="162"/>
      <c r="F38" s="162"/>
      <c r="G38" s="161"/>
      <c r="H38" s="161"/>
      <c r="I38" s="290" t="s">
        <v>213</v>
      </c>
      <c r="J38" s="290" t="s">
        <v>213</v>
      </c>
      <c r="K38" s="427" t="str">
        <f t="shared" si="0"/>
        <v/>
      </c>
      <c r="L38" s="290"/>
      <c r="M38" s="290"/>
      <c r="N38" s="427" t="str">
        <f t="shared" si="1"/>
        <v/>
      </c>
      <c r="O38" s="290"/>
      <c r="P38" s="290"/>
      <c r="Q38" s="427" t="str">
        <f t="shared" si="2"/>
        <v/>
      </c>
      <c r="R38" s="290"/>
      <c r="S38" s="290"/>
      <c r="T38" s="162"/>
      <c r="U38" s="162"/>
      <c r="V38" s="162"/>
      <c r="W38" s="162"/>
      <c r="X38" s="162"/>
      <c r="Y38" s="162"/>
      <c r="Z38" s="314" t="str">
        <f t="shared" si="5"/>
        <v/>
      </c>
      <c r="AA38" s="314" t="str">
        <f t="shared" si="5"/>
        <v/>
      </c>
      <c r="AB38" s="313" t="str">
        <f t="shared" si="3"/>
        <v/>
      </c>
      <c r="AC38" s="162"/>
      <c r="AD38" s="162"/>
      <c r="AE38" s="183" t="str">
        <f t="shared" si="4"/>
        <v/>
      </c>
      <c r="AF38" s="161"/>
      <c r="AG38" s="161"/>
      <c r="AH38" s="127"/>
      <c r="AI38" s="161"/>
      <c r="AJ38" s="161"/>
      <c r="AK38" s="298"/>
      <c r="AL38" s="318"/>
      <c r="AM38" s="240"/>
      <c r="AN38" s="240"/>
      <c r="AO38" s="167"/>
      <c r="AP38" s="321"/>
      <c r="AQ38" s="321"/>
      <c r="AR38" s="321"/>
      <c r="AS38" s="311"/>
      <c r="AT38" s="169"/>
      <c r="AU38" s="170"/>
      <c r="AV38" s="195"/>
      <c r="AW38" s="305"/>
      <c r="AX38" s="171"/>
      <c r="AY38" s="306"/>
      <c r="AZ38" s="331"/>
      <c r="BA38" s="332"/>
      <c r="BB38" s="332"/>
      <c r="BC38" s="326"/>
      <c r="BD38" s="326"/>
      <c r="BE38" s="326"/>
      <c r="BF38" s="326"/>
      <c r="BG38" s="167"/>
      <c r="BH38" s="240"/>
      <c r="BI38" s="240"/>
      <c r="BJ38" s="240"/>
      <c r="BK38" s="240"/>
      <c r="BL38" s="323"/>
      <c r="BM38" s="168"/>
      <c r="BN38" s="167"/>
      <c r="BO38" s="167"/>
      <c r="BP38" s="195"/>
      <c r="BQ38" s="438"/>
      <c r="BR38" s="435"/>
      <c r="BS38" s="436"/>
      <c r="BT38" s="436" t="s">
        <v>213</v>
      </c>
      <c r="BU38" s="437"/>
    </row>
    <row r="39" spans="1:73" s="42" customFormat="1" ht="24.95" customHeight="1" thickBot="1" x14ac:dyDescent="0.3">
      <c r="A39" s="228" t="s">
        <v>48</v>
      </c>
      <c r="B39" s="229">
        <v>31</v>
      </c>
      <c r="C39" s="172"/>
      <c r="D39" s="172"/>
      <c r="E39" s="162"/>
      <c r="F39" s="162"/>
      <c r="G39" s="161"/>
      <c r="H39" s="161"/>
      <c r="I39" s="290" t="s">
        <v>213</v>
      </c>
      <c r="J39" s="290" t="s">
        <v>213</v>
      </c>
      <c r="K39" s="427" t="str">
        <f t="shared" si="0"/>
        <v/>
      </c>
      <c r="L39" s="290"/>
      <c r="M39" s="290"/>
      <c r="N39" s="427" t="str">
        <f t="shared" si="1"/>
        <v/>
      </c>
      <c r="O39" s="290"/>
      <c r="P39" s="290"/>
      <c r="Q39" s="427" t="str">
        <f t="shared" si="2"/>
        <v/>
      </c>
      <c r="R39" s="290"/>
      <c r="S39" s="290"/>
      <c r="T39" s="162"/>
      <c r="U39" s="162"/>
      <c r="V39" s="162"/>
      <c r="W39" s="162"/>
      <c r="X39" s="162"/>
      <c r="Y39" s="162"/>
      <c r="Z39" s="314" t="str">
        <f t="shared" si="5"/>
        <v/>
      </c>
      <c r="AA39" s="314" t="str">
        <f t="shared" si="5"/>
        <v/>
      </c>
      <c r="AB39" s="313" t="str">
        <f t="shared" si="3"/>
        <v/>
      </c>
      <c r="AC39" s="162"/>
      <c r="AD39" s="162"/>
      <c r="AE39" s="183" t="str">
        <f t="shared" si="4"/>
        <v/>
      </c>
      <c r="AF39" s="161"/>
      <c r="AG39" s="161"/>
      <c r="AH39" s="127"/>
      <c r="AI39" s="161"/>
      <c r="AJ39" s="161"/>
      <c r="AK39" s="298"/>
      <c r="AL39" s="319"/>
      <c r="AM39" s="241"/>
      <c r="AN39" s="241"/>
      <c r="AO39" s="172"/>
      <c r="AP39" s="322"/>
      <c r="AQ39" s="322"/>
      <c r="AR39" s="322"/>
      <c r="AS39" s="312"/>
      <c r="AT39" s="174"/>
      <c r="AU39" s="175"/>
      <c r="AV39" s="302"/>
      <c r="AW39" s="308"/>
      <c r="AX39" s="176"/>
      <c r="AY39" s="309"/>
      <c r="AZ39" s="333"/>
      <c r="BA39" s="334"/>
      <c r="BB39" s="334"/>
      <c r="BC39" s="327"/>
      <c r="BD39" s="327"/>
      <c r="BE39" s="327"/>
      <c r="BF39" s="327"/>
      <c r="BG39" s="172"/>
      <c r="BH39" s="241"/>
      <c r="BI39" s="241"/>
      <c r="BJ39" s="241"/>
      <c r="BK39" s="241"/>
      <c r="BL39" s="324"/>
      <c r="BM39" s="173"/>
      <c r="BN39" s="172"/>
      <c r="BO39" s="172"/>
      <c r="BP39" s="302"/>
      <c r="BQ39" s="441"/>
      <c r="BR39" s="435"/>
      <c r="BS39" s="436"/>
      <c r="BT39" s="436" t="s">
        <v>213</v>
      </c>
      <c r="BU39" s="437" t="s">
        <v>213</v>
      </c>
    </row>
    <row r="40" spans="1:73" s="42" customFormat="1" ht="24.95" customHeight="1" thickBot="1" x14ac:dyDescent="0.3">
      <c r="A40" s="113" t="s">
        <v>11</v>
      </c>
      <c r="B40" s="251"/>
      <c r="C40" s="177">
        <f>IF(SUM(C9:C39)=0,"",SUM(C9:C39))</f>
        <v>562.00000000000011</v>
      </c>
      <c r="D40" s="177"/>
      <c r="E40" s="178"/>
      <c r="F40" s="178"/>
      <c r="G40" s="178"/>
      <c r="H40" s="178"/>
      <c r="I40" s="177"/>
      <c r="J40" s="177"/>
      <c r="K40" s="179"/>
      <c r="L40" s="177"/>
      <c r="M40" s="177"/>
      <c r="N40" s="179"/>
      <c r="O40" s="177"/>
      <c r="P40" s="177"/>
      <c r="Q40" s="180"/>
      <c r="R40" s="181"/>
      <c r="S40" s="181"/>
      <c r="T40" s="181"/>
      <c r="U40" s="181"/>
      <c r="V40" s="181"/>
      <c r="W40" s="181"/>
      <c r="X40" s="181"/>
      <c r="Y40" s="181"/>
      <c r="Z40" s="181"/>
      <c r="AA40" s="181"/>
      <c r="AB40" s="181"/>
      <c r="AC40" s="181"/>
      <c r="AD40" s="177"/>
      <c r="AE40" s="177"/>
      <c r="AF40" s="177"/>
      <c r="AG40" s="177"/>
      <c r="AH40" s="177"/>
      <c r="AI40" s="177"/>
      <c r="AJ40" s="177"/>
      <c r="AK40" s="177"/>
      <c r="AL40" s="177"/>
      <c r="AM40" s="177"/>
      <c r="AN40" s="177"/>
      <c r="AO40" s="177"/>
      <c r="AP40" s="177"/>
      <c r="AQ40" s="177"/>
      <c r="AR40" s="177"/>
      <c r="AS40" s="177"/>
      <c r="AT40" s="177"/>
      <c r="AU40" s="177"/>
      <c r="AV40" s="177"/>
      <c r="AW40" s="177">
        <f>SUM(AW9:AW39)</f>
        <v>40</v>
      </c>
      <c r="AX40" s="177">
        <f>SUM(AX9:AX39)</f>
        <v>0</v>
      </c>
      <c r="AY40" s="177">
        <f>SUM(AY9:AY39)</f>
        <v>0</v>
      </c>
      <c r="AZ40" s="182"/>
      <c r="BA40" s="182"/>
      <c r="BB40" s="177">
        <f>SUM(BB9:BB39)</f>
        <v>0</v>
      </c>
      <c r="BC40" s="177">
        <f>SUM(BC9:BC39)</f>
        <v>4</v>
      </c>
      <c r="BD40" s="177">
        <f>SUM(BD9:BD39)</f>
        <v>2.2999999999999998</v>
      </c>
      <c r="BE40" s="182"/>
      <c r="BF40" s="442"/>
      <c r="BG40" s="443"/>
      <c r="BH40" s="443"/>
      <c r="BI40" s="443"/>
      <c r="BJ40" s="444"/>
      <c r="BK40" s="299"/>
      <c r="BL40" s="315"/>
      <c r="BM40" s="182"/>
      <c r="BN40" s="299"/>
      <c r="BO40" s="299"/>
      <c r="BP40" s="316"/>
      <c r="BQ40" s="177">
        <f>SUM(BQ9:BQ39)</f>
        <v>0</v>
      </c>
      <c r="BR40" s="177">
        <f>SUM(BR9:BR39)</f>
        <v>0</v>
      </c>
      <c r="BS40" s="177">
        <f>SUM(BS9:BS39)</f>
        <v>0</v>
      </c>
      <c r="BT40" s="177"/>
      <c r="BU40" s="177"/>
    </row>
    <row r="41" spans="1:73" s="42" customFormat="1" ht="24.95" customHeight="1" x14ac:dyDescent="0.25">
      <c r="A41" s="114" t="s">
        <v>12</v>
      </c>
      <c r="B41" s="252"/>
      <c r="C41" s="183">
        <f t="shared" ref="C41:AE41" si="6">IF(SUM(C9:C39)=0,"",AVERAGE(C9:C39))</f>
        <v>18.733333333333338</v>
      </c>
      <c r="D41" s="183" t="str">
        <f t="shared" si="6"/>
        <v/>
      </c>
      <c r="E41" s="184">
        <f t="shared" si="6"/>
        <v>7.173</v>
      </c>
      <c r="F41" s="184">
        <f t="shared" si="6"/>
        <v>7.49</v>
      </c>
      <c r="G41" s="183">
        <f t="shared" si="6"/>
        <v>1521.2</v>
      </c>
      <c r="H41" s="183">
        <f t="shared" si="6"/>
        <v>1288.5</v>
      </c>
      <c r="I41" s="183">
        <f t="shared" si="6"/>
        <v>407.06666666666672</v>
      </c>
      <c r="J41" s="183">
        <f t="shared" si="6"/>
        <v>34.812477477477465</v>
      </c>
      <c r="K41" s="185">
        <f t="shared" si="6"/>
        <v>87.552420426634882</v>
      </c>
      <c r="L41" s="183">
        <f t="shared" si="6"/>
        <v>494.78846153846155</v>
      </c>
      <c r="M41" s="183">
        <f t="shared" si="6"/>
        <v>43.688991452991445</v>
      </c>
      <c r="N41" s="185">
        <f t="shared" si="6"/>
        <v>89.642340721288761</v>
      </c>
      <c r="O41" s="183">
        <f t="shared" si="6"/>
        <v>986.87692307692305</v>
      </c>
      <c r="P41" s="183">
        <f t="shared" si="6"/>
        <v>113.26068376068376</v>
      </c>
      <c r="Q41" s="185">
        <f t="shared" si="6"/>
        <v>86.305565302588519</v>
      </c>
      <c r="R41" s="185" t="str">
        <f t="shared" si="6"/>
        <v/>
      </c>
      <c r="S41" s="185" t="str">
        <f t="shared" si="6"/>
        <v/>
      </c>
      <c r="T41" s="185" t="str">
        <f t="shared" si="6"/>
        <v/>
      </c>
      <c r="U41" s="185" t="str">
        <f t="shared" si="6"/>
        <v/>
      </c>
      <c r="V41" s="184" t="str">
        <f t="shared" si="6"/>
        <v/>
      </c>
      <c r="W41" s="184" t="str">
        <f t="shared" si="6"/>
        <v/>
      </c>
      <c r="X41" s="184" t="str">
        <f t="shared" si="6"/>
        <v/>
      </c>
      <c r="Y41" s="184" t="str">
        <f t="shared" si="6"/>
        <v/>
      </c>
      <c r="Z41" s="185" t="str">
        <f t="shared" si="6"/>
        <v/>
      </c>
      <c r="AA41" s="185" t="str">
        <f t="shared" si="6"/>
        <v/>
      </c>
      <c r="AB41" s="185" t="str">
        <f t="shared" si="6"/>
        <v/>
      </c>
      <c r="AC41" s="185">
        <f t="shared" si="6"/>
        <v>7.1</v>
      </c>
      <c r="AD41" s="185">
        <f t="shared" si="6"/>
        <v>0.1</v>
      </c>
      <c r="AE41" s="185">
        <f t="shared" si="6"/>
        <v>98.591549295774655</v>
      </c>
      <c r="AF41" s="183"/>
      <c r="AG41" s="183"/>
      <c r="AH41" s="183"/>
      <c r="AI41" s="183"/>
      <c r="AJ41" s="183"/>
      <c r="AK41" s="183"/>
      <c r="AL41" s="185" t="str">
        <f t="shared" ref="AL41:AY41" si="7">IF(SUM(AL9:AL39)=0,"",AVERAGE(AL9:AL39))</f>
        <v/>
      </c>
      <c r="AM41" s="185" t="str">
        <f t="shared" si="7"/>
        <v/>
      </c>
      <c r="AN41" s="185" t="str">
        <f t="shared" si="7"/>
        <v/>
      </c>
      <c r="AO41" s="185" t="str">
        <f t="shared" si="7"/>
        <v/>
      </c>
      <c r="AP41" s="185" t="str">
        <f t="shared" si="7"/>
        <v/>
      </c>
      <c r="AQ41" s="185">
        <f t="shared" si="7"/>
        <v>214.69999999999996</v>
      </c>
      <c r="AR41" s="185">
        <f t="shared" si="7"/>
        <v>569.69999999999993</v>
      </c>
      <c r="AS41" s="185" t="str">
        <f t="shared" si="7"/>
        <v/>
      </c>
      <c r="AT41" s="185" t="str">
        <f t="shared" si="7"/>
        <v/>
      </c>
      <c r="AU41" s="185" t="str">
        <f t="shared" si="7"/>
        <v/>
      </c>
      <c r="AV41" s="185" t="str">
        <f t="shared" si="7"/>
        <v/>
      </c>
      <c r="AW41" s="185">
        <f t="shared" si="7"/>
        <v>13.333333333333334</v>
      </c>
      <c r="AX41" s="185" t="str">
        <f t="shared" si="7"/>
        <v/>
      </c>
      <c r="AY41" s="185" t="str">
        <f t="shared" si="7"/>
        <v/>
      </c>
      <c r="AZ41" s="183"/>
      <c r="BA41" s="183"/>
      <c r="BB41" s="185" t="str">
        <f t="shared" ref="BB41:BD41" si="8">IF(SUM(BB9:BB39)=0,"",AVERAGE(BB9:BB39))</f>
        <v/>
      </c>
      <c r="BC41" s="185">
        <f t="shared" si="8"/>
        <v>4</v>
      </c>
      <c r="BD41" s="185">
        <f t="shared" si="8"/>
        <v>2.2999999999999998</v>
      </c>
      <c r="BE41" s="183"/>
      <c r="BF41" s="445"/>
      <c r="BG41" s="445"/>
      <c r="BH41" s="445"/>
      <c r="BI41" s="445"/>
      <c r="BJ41" s="446"/>
      <c r="BK41" s="183"/>
      <c r="BL41" s="185"/>
      <c r="BM41" s="184"/>
      <c r="BN41" s="183"/>
      <c r="BO41" s="183"/>
      <c r="BP41" s="186"/>
      <c r="BQ41" s="185" t="str">
        <f t="shared" ref="BQ41:BU41" si="9">IF(SUM(BQ9:BQ39)=0,"",AVERAGE(BQ9:BQ39))</f>
        <v/>
      </c>
      <c r="BR41" s="185" t="str">
        <f t="shared" si="9"/>
        <v/>
      </c>
      <c r="BS41" s="185" t="str">
        <f t="shared" si="9"/>
        <v/>
      </c>
      <c r="BT41" s="185" t="str">
        <f t="shared" si="9"/>
        <v/>
      </c>
      <c r="BU41" s="185" t="str">
        <f t="shared" si="9"/>
        <v/>
      </c>
    </row>
    <row r="42" spans="1:73" s="42" customFormat="1" ht="24.95" customHeight="1" x14ac:dyDescent="0.25">
      <c r="A42" s="115" t="s">
        <v>14</v>
      </c>
      <c r="B42" s="253"/>
      <c r="C42" s="187">
        <f>MIN(C9:C39)</f>
        <v>11</v>
      </c>
      <c r="D42" s="187">
        <f t="shared" ref="D42:AE42" si="10">MIN(D9:D39)</f>
        <v>0</v>
      </c>
      <c r="E42" s="188">
        <f t="shared" si="10"/>
        <v>6.5</v>
      </c>
      <c r="F42" s="188">
        <f t="shared" si="10"/>
        <v>7.17</v>
      </c>
      <c r="G42" s="187">
        <f t="shared" si="10"/>
        <v>1272</v>
      </c>
      <c r="H42" s="187">
        <f t="shared" si="10"/>
        <v>927</v>
      </c>
      <c r="I42" s="187">
        <f t="shared" si="10"/>
        <v>128.00000000000006</v>
      </c>
      <c r="J42" s="187">
        <f t="shared" si="10"/>
        <v>11.6</v>
      </c>
      <c r="K42" s="189">
        <f t="shared" si="10"/>
        <v>66.27906976744184</v>
      </c>
      <c r="L42" s="187">
        <f t="shared" si="10"/>
        <v>164.10256410256417</v>
      </c>
      <c r="M42" s="187">
        <f t="shared" si="10"/>
        <v>15.179487179487191</v>
      </c>
      <c r="N42" s="189">
        <f t="shared" si="10"/>
        <v>75.333333333333329</v>
      </c>
      <c r="O42" s="187">
        <f t="shared" si="10"/>
        <v>328.20512820512835</v>
      </c>
      <c r="P42" s="187">
        <f t="shared" si="10"/>
        <v>41.025641025641058</v>
      </c>
      <c r="Q42" s="189">
        <f t="shared" si="10"/>
        <v>66.666666666666657</v>
      </c>
      <c r="R42" s="189">
        <f t="shared" si="10"/>
        <v>0</v>
      </c>
      <c r="S42" s="189">
        <f t="shared" si="10"/>
        <v>0</v>
      </c>
      <c r="T42" s="189">
        <f t="shared" si="10"/>
        <v>0</v>
      </c>
      <c r="U42" s="189">
        <f t="shared" si="10"/>
        <v>0</v>
      </c>
      <c r="V42" s="188">
        <f t="shared" si="10"/>
        <v>0</v>
      </c>
      <c r="W42" s="188">
        <f t="shared" si="10"/>
        <v>0</v>
      </c>
      <c r="X42" s="188">
        <f t="shared" si="10"/>
        <v>0</v>
      </c>
      <c r="Y42" s="188">
        <f t="shared" si="10"/>
        <v>0</v>
      </c>
      <c r="Z42" s="189">
        <f t="shared" si="10"/>
        <v>0</v>
      </c>
      <c r="AA42" s="189">
        <f t="shared" si="10"/>
        <v>0</v>
      </c>
      <c r="AB42" s="189">
        <f t="shared" si="10"/>
        <v>0</v>
      </c>
      <c r="AC42" s="189">
        <f t="shared" si="10"/>
        <v>7.1</v>
      </c>
      <c r="AD42" s="189">
        <f>MAX(AD8:AD38)</f>
        <v>0.1</v>
      </c>
      <c r="AE42" s="189">
        <f t="shared" si="10"/>
        <v>98.591549295774655</v>
      </c>
      <c r="AF42" s="187"/>
      <c r="AG42" s="187"/>
      <c r="AH42" s="187"/>
      <c r="AI42" s="187"/>
      <c r="AJ42" s="187"/>
      <c r="AK42" s="187"/>
      <c r="AL42" s="189">
        <f t="shared" ref="AL42:AY42" si="11">MIN(AL9:AL39)</f>
        <v>0</v>
      </c>
      <c r="AM42" s="189">
        <f t="shared" si="11"/>
        <v>0</v>
      </c>
      <c r="AN42" s="189">
        <f t="shared" si="11"/>
        <v>0</v>
      </c>
      <c r="AO42" s="189">
        <f t="shared" si="11"/>
        <v>0</v>
      </c>
      <c r="AP42" s="189">
        <f t="shared" si="11"/>
        <v>0</v>
      </c>
      <c r="AQ42" s="189">
        <f t="shared" si="11"/>
        <v>104.0000000000002</v>
      </c>
      <c r="AR42" s="189">
        <f t="shared" si="11"/>
        <v>163.99999999999997</v>
      </c>
      <c r="AS42" s="189">
        <f t="shared" si="11"/>
        <v>0</v>
      </c>
      <c r="AT42" s="189">
        <f t="shared" si="11"/>
        <v>0</v>
      </c>
      <c r="AU42" s="189">
        <f t="shared" si="11"/>
        <v>0</v>
      </c>
      <c r="AV42" s="189">
        <f t="shared" si="11"/>
        <v>0</v>
      </c>
      <c r="AW42" s="189">
        <f t="shared" si="11"/>
        <v>10</v>
      </c>
      <c r="AX42" s="189">
        <f t="shared" si="11"/>
        <v>0</v>
      </c>
      <c r="AY42" s="189">
        <f t="shared" si="11"/>
        <v>0</v>
      </c>
      <c r="AZ42" s="187"/>
      <c r="BA42" s="187"/>
      <c r="BB42" s="189">
        <f t="shared" ref="BB42:BD42" si="12">MIN(BB9:BB39)</f>
        <v>0</v>
      </c>
      <c r="BC42" s="189">
        <f t="shared" si="12"/>
        <v>4</v>
      </c>
      <c r="BD42" s="189">
        <f t="shared" si="12"/>
        <v>2.2999999999999998</v>
      </c>
      <c r="BE42" s="187"/>
      <c r="BF42" s="447"/>
      <c r="BG42" s="447"/>
      <c r="BH42" s="447"/>
      <c r="BI42" s="447"/>
      <c r="BJ42" s="448"/>
      <c r="BK42" s="187"/>
      <c r="BL42" s="189"/>
      <c r="BM42" s="188"/>
      <c r="BN42" s="187"/>
      <c r="BO42" s="187"/>
      <c r="BP42" s="190"/>
      <c r="BQ42" s="189">
        <f t="shared" ref="BQ42:BU42" si="13">MIN(BQ9:BQ39)</f>
        <v>0</v>
      </c>
      <c r="BR42" s="189">
        <f t="shared" si="13"/>
        <v>0</v>
      </c>
      <c r="BS42" s="189">
        <f t="shared" si="13"/>
        <v>0</v>
      </c>
      <c r="BT42" s="189">
        <f t="shared" si="13"/>
        <v>0</v>
      </c>
      <c r="BU42" s="189">
        <f t="shared" si="13"/>
        <v>0</v>
      </c>
    </row>
    <row r="43" spans="1:73" s="42" customFormat="1" ht="24.95" customHeight="1" thickBot="1" x14ac:dyDescent="0.3">
      <c r="A43" s="116" t="s">
        <v>13</v>
      </c>
      <c r="B43" s="254"/>
      <c r="C43" s="191">
        <f>MAX(C9:C39)</f>
        <v>35</v>
      </c>
      <c r="D43" s="191">
        <f t="shared" ref="D43:AE43" si="14">MAX(D9:D39)</f>
        <v>0</v>
      </c>
      <c r="E43" s="192">
        <f t="shared" si="14"/>
        <v>7.74</v>
      </c>
      <c r="F43" s="192">
        <f t="shared" si="14"/>
        <v>7.92</v>
      </c>
      <c r="G43" s="191">
        <f t="shared" si="14"/>
        <v>1796</v>
      </c>
      <c r="H43" s="191">
        <f t="shared" si="14"/>
        <v>1546</v>
      </c>
      <c r="I43" s="191">
        <f t="shared" si="14"/>
        <v>1006.6666666666667</v>
      </c>
      <c r="J43" s="191">
        <f t="shared" si="14"/>
        <v>68.108108108108112</v>
      </c>
      <c r="K43" s="193">
        <f t="shared" si="14"/>
        <v>96.423841059602637</v>
      </c>
      <c r="L43" s="191">
        <f t="shared" si="14"/>
        <v>939</v>
      </c>
      <c r="M43" s="191">
        <f t="shared" si="14"/>
        <v>80.66</v>
      </c>
      <c r="N43" s="193">
        <f t="shared" si="14"/>
        <v>97.296803652968038</v>
      </c>
      <c r="O43" s="191">
        <f t="shared" si="14"/>
        <v>1878</v>
      </c>
      <c r="P43" s="191">
        <f t="shared" si="14"/>
        <v>199</v>
      </c>
      <c r="Q43" s="193">
        <f t="shared" si="14"/>
        <v>96.347031963470315</v>
      </c>
      <c r="R43" s="193">
        <f t="shared" si="14"/>
        <v>0</v>
      </c>
      <c r="S43" s="193">
        <f t="shared" si="14"/>
        <v>0</v>
      </c>
      <c r="T43" s="193">
        <f t="shared" si="14"/>
        <v>0</v>
      </c>
      <c r="U43" s="193">
        <f t="shared" si="14"/>
        <v>0</v>
      </c>
      <c r="V43" s="192">
        <f t="shared" si="14"/>
        <v>0</v>
      </c>
      <c r="W43" s="192">
        <f t="shared" si="14"/>
        <v>0</v>
      </c>
      <c r="X43" s="192">
        <f t="shared" si="14"/>
        <v>0</v>
      </c>
      <c r="Y43" s="192">
        <f t="shared" si="14"/>
        <v>0</v>
      </c>
      <c r="Z43" s="193">
        <f t="shared" si="14"/>
        <v>0</v>
      </c>
      <c r="AA43" s="193">
        <f t="shared" si="14"/>
        <v>0</v>
      </c>
      <c r="AB43" s="193">
        <f t="shared" si="14"/>
        <v>0</v>
      </c>
      <c r="AC43" s="193">
        <f t="shared" si="14"/>
        <v>7.1</v>
      </c>
      <c r="AD43" s="193">
        <f>MAX(AD9:AD39)</f>
        <v>0.1</v>
      </c>
      <c r="AE43" s="193">
        <f t="shared" si="14"/>
        <v>98.591549295774655</v>
      </c>
      <c r="AF43" s="191"/>
      <c r="AG43" s="191"/>
      <c r="AH43" s="191"/>
      <c r="AI43" s="191"/>
      <c r="AJ43" s="191"/>
      <c r="AK43" s="191"/>
      <c r="AL43" s="193">
        <f t="shared" ref="AL43:AY43" si="15">MAX(AL9:AL39)</f>
        <v>0</v>
      </c>
      <c r="AM43" s="193">
        <f t="shared" si="15"/>
        <v>0</v>
      </c>
      <c r="AN43" s="193">
        <f t="shared" si="15"/>
        <v>0</v>
      </c>
      <c r="AO43" s="193">
        <f t="shared" si="15"/>
        <v>0</v>
      </c>
      <c r="AP43" s="193">
        <f t="shared" si="15"/>
        <v>0</v>
      </c>
      <c r="AQ43" s="193">
        <f t="shared" si="15"/>
        <v>474.99999999999972</v>
      </c>
      <c r="AR43" s="193">
        <f t="shared" si="15"/>
        <v>1899.9999999999995</v>
      </c>
      <c r="AS43" s="193">
        <f t="shared" si="15"/>
        <v>0</v>
      </c>
      <c r="AT43" s="193">
        <f t="shared" si="15"/>
        <v>0</v>
      </c>
      <c r="AU43" s="193">
        <f t="shared" si="15"/>
        <v>0</v>
      </c>
      <c r="AV43" s="193">
        <f t="shared" si="15"/>
        <v>0</v>
      </c>
      <c r="AW43" s="193">
        <f t="shared" si="15"/>
        <v>15</v>
      </c>
      <c r="AX43" s="193">
        <f t="shared" si="15"/>
        <v>0</v>
      </c>
      <c r="AY43" s="193">
        <f t="shared" si="15"/>
        <v>0</v>
      </c>
      <c r="AZ43" s="191"/>
      <c r="BA43" s="191"/>
      <c r="BB43" s="193">
        <f t="shared" ref="BB43:BD43" si="16">MAX(BB9:BB39)</f>
        <v>0</v>
      </c>
      <c r="BC43" s="193">
        <f t="shared" si="16"/>
        <v>4</v>
      </c>
      <c r="BD43" s="193">
        <f t="shared" si="16"/>
        <v>2.2999999999999998</v>
      </c>
      <c r="BE43" s="191"/>
      <c r="BF43" s="449"/>
      <c r="BG43" s="449"/>
      <c r="BH43" s="449"/>
      <c r="BI43" s="449"/>
      <c r="BJ43" s="450"/>
      <c r="BK43" s="191"/>
      <c r="BL43" s="193"/>
      <c r="BM43" s="192"/>
      <c r="BN43" s="191"/>
      <c r="BO43" s="191"/>
      <c r="BP43" s="328"/>
      <c r="BQ43" s="193">
        <f t="shared" ref="BQ43:BU43" si="17">MAX(BQ9:BQ39)</f>
        <v>0</v>
      </c>
      <c r="BR43" s="193">
        <f t="shared" si="17"/>
        <v>0</v>
      </c>
      <c r="BS43" s="193">
        <f t="shared" si="17"/>
        <v>0</v>
      </c>
      <c r="BT43" s="193">
        <f t="shared" si="17"/>
        <v>0</v>
      </c>
      <c r="BU43" s="193">
        <f t="shared" si="17"/>
        <v>0</v>
      </c>
    </row>
    <row r="44" spans="1:73" s="42" customFormat="1" ht="24.95" customHeight="1" x14ac:dyDescent="0.25">
      <c r="A44" s="117" t="s">
        <v>54</v>
      </c>
      <c r="B44" s="255"/>
      <c r="C44" s="194"/>
      <c r="D44" s="45"/>
      <c r="E44" s="45"/>
      <c r="F44" s="45"/>
      <c r="G44" s="45"/>
      <c r="H44" s="45"/>
      <c r="I44" s="45"/>
      <c r="J44" s="45"/>
      <c r="K44" s="45"/>
      <c r="L44" s="45"/>
      <c r="M44" s="45"/>
      <c r="N44" s="45"/>
      <c r="O44" s="45"/>
      <c r="P44" s="45"/>
      <c r="Q44" s="45"/>
      <c r="R44" s="45"/>
      <c r="S44" s="45"/>
      <c r="T44" s="45"/>
      <c r="U44" s="45"/>
      <c r="V44" s="45"/>
      <c r="W44" s="45"/>
      <c r="X44" s="45"/>
      <c r="Y44" s="45"/>
      <c r="Z44" s="45"/>
      <c r="AA44" s="45"/>
      <c r="AB44" s="45"/>
      <c r="AC44" s="45"/>
      <c r="AD44" s="45"/>
      <c r="AE44" s="45"/>
      <c r="AF44" s="45"/>
      <c r="AG44" s="45"/>
      <c r="AH44" s="45"/>
      <c r="AI44" s="45"/>
      <c r="AJ44" s="45"/>
      <c r="AK44" s="45"/>
      <c r="AL44" s="242"/>
      <c r="AM44" s="242"/>
      <c r="AN44" s="242"/>
      <c r="AO44" s="45"/>
      <c r="AP44" s="45"/>
      <c r="AQ44" s="45"/>
      <c r="AR44" s="46"/>
      <c r="AS44" s="242"/>
      <c r="AT44" s="45"/>
      <c r="AU44" s="45"/>
      <c r="AV44" s="45"/>
      <c r="BG44" s="45"/>
      <c r="BH44" s="242"/>
      <c r="BI44" s="242"/>
      <c r="BJ44" s="242"/>
      <c r="BK44" s="242"/>
      <c r="BL44" s="45"/>
      <c r="BM44" s="45"/>
      <c r="BN44" s="45"/>
      <c r="BO44" s="45"/>
      <c r="BP44" s="45"/>
    </row>
    <row r="45" spans="1:73" s="42" customFormat="1" ht="24.95" customHeight="1" x14ac:dyDescent="0.25">
      <c r="A45" s="115" t="s">
        <v>55</v>
      </c>
      <c r="B45" s="256"/>
      <c r="C45" s="195"/>
      <c r="D45" s="47"/>
      <c r="E45" s="47"/>
      <c r="F45" s="47"/>
      <c r="G45" s="47"/>
      <c r="H45" s="47"/>
      <c r="I45" s="47"/>
      <c r="J45" s="47"/>
      <c r="K45" s="47"/>
      <c r="L45" s="47"/>
      <c r="M45" s="47"/>
      <c r="N45" s="47"/>
      <c r="O45" s="47"/>
      <c r="P45" s="47"/>
      <c r="Q45" s="47"/>
      <c r="R45" s="47"/>
      <c r="S45" s="47"/>
      <c r="T45" s="47"/>
      <c r="U45" s="47"/>
      <c r="V45" s="47"/>
      <c r="W45" s="47"/>
      <c r="X45" s="47"/>
      <c r="Y45" s="47"/>
      <c r="Z45" s="47"/>
      <c r="AA45" s="47"/>
      <c r="AB45" s="47"/>
      <c r="AC45" s="47"/>
      <c r="AD45" s="47"/>
      <c r="AE45" s="47"/>
      <c r="AF45" s="47"/>
      <c r="AG45" s="47"/>
      <c r="AH45" s="47"/>
      <c r="AI45" s="47"/>
      <c r="AJ45" s="47"/>
      <c r="AK45" s="47"/>
      <c r="AL45" s="243"/>
      <c r="AM45" s="243"/>
      <c r="AN45" s="243"/>
      <c r="AO45" s="47"/>
      <c r="AP45" s="47"/>
      <c r="AQ45" s="47"/>
      <c r="AR45" s="47"/>
      <c r="AS45" s="243"/>
      <c r="AT45" s="47"/>
      <c r="AU45" s="47"/>
      <c r="AV45" s="47"/>
      <c r="BG45" s="47"/>
      <c r="BH45" s="243"/>
      <c r="BI45" s="243"/>
      <c r="BJ45" s="243"/>
      <c r="BK45" s="243"/>
      <c r="BL45" s="47"/>
      <c r="BM45" s="47"/>
      <c r="BN45" s="47"/>
      <c r="BO45" s="47"/>
      <c r="BP45" s="47"/>
    </row>
    <row r="46" spans="1:73" s="42" customFormat="1" ht="24.95" customHeight="1" x14ac:dyDescent="0.25">
      <c r="A46" s="115" t="s">
        <v>56</v>
      </c>
      <c r="B46" s="257"/>
      <c r="C46" s="195"/>
      <c r="D46" s="47"/>
      <c r="E46" s="47"/>
      <c r="F46" s="47"/>
      <c r="G46" s="47"/>
      <c r="H46" s="47"/>
      <c r="I46" s="47"/>
      <c r="J46" s="47"/>
      <c r="K46" s="47"/>
      <c r="L46" s="47"/>
      <c r="M46" s="47"/>
      <c r="N46" s="47"/>
      <c r="O46" s="47"/>
      <c r="P46" s="47"/>
      <c r="Q46" s="47"/>
      <c r="R46" s="47"/>
      <c r="S46" s="47"/>
      <c r="T46" s="47"/>
      <c r="U46" s="47"/>
      <c r="V46" s="47"/>
      <c r="W46" s="47"/>
      <c r="X46" s="47"/>
      <c r="Y46" s="47"/>
      <c r="Z46" s="47"/>
      <c r="AA46" s="47"/>
      <c r="AB46" s="47"/>
      <c r="AC46" s="47"/>
      <c r="AD46" s="47"/>
      <c r="AE46" s="47"/>
      <c r="AF46" s="47"/>
      <c r="AG46" s="47"/>
      <c r="AH46" s="47"/>
      <c r="AI46" s="47"/>
      <c r="AJ46" s="47"/>
      <c r="AK46" s="47"/>
      <c r="AL46" s="243"/>
      <c r="AM46" s="243"/>
      <c r="AN46" s="243"/>
      <c r="AO46" s="47"/>
      <c r="AP46" s="47"/>
      <c r="AQ46" s="47"/>
      <c r="AR46" s="47"/>
      <c r="AS46" s="243"/>
      <c r="AT46" s="47"/>
      <c r="AU46" s="47"/>
      <c r="AV46" s="47"/>
      <c r="BG46" s="47"/>
      <c r="BH46" s="243"/>
      <c r="BI46" s="243"/>
      <c r="BJ46" s="243"/>
      <c r="BK46" s="243"/>
      <c r="BL46" s="47"/>
      <c r="BM46" s="47"/>
      <c r="BN46" s="47"/>
      <c r="BO46" s="47"/>
      <c r="BP46" s="47"/>
    </row>
    <row r="47" spans="1:73" s="42" customFormat="1" ht="24.95" customHeight="1" x14ac:dyDescent="0.25">
      <c r="A47" s="118" t="s">
        <v>57</v>
      </c>
      <c r="B47" s="256"/>
      <c r="C47" s="195"/>
      <c r="D47" s="47"/>
      <c r="E47" s="47"/>
      <c r="F47" s="47"/>
      <c r="G47" s="47"/>
      <c r="H47" s="47"/>
      <c r="I47" s="47"/>
      <c r="J47" s="47"/>
      <c r="K47" s="47"/>
      <c r="L47" s="47"/>
      <c r="M47" s="47"/>
      <c r="N47" s="47"/>
      <c r="O47" s="47"/>
      <c r="P47" s="47"/>
      <c r="Q47" s="47"/>
      <c r="R47" s="47"/>
      <c r="S47" s="47"/>
      <c r="T47" s="47"/>
      <c r="U47" s="47"/>
      <c r="V47" s="47"/>
      <c r="W47" s="47"/>
      <c r="X47" s="47"/>
      <c r="Y47" s="47"/>
      <c r="Z47" s="47"/>
      <c r="AA47" s="47"/>
      <c r="AB47" s="47"/>
      <c r="AC47" s="47"/>
      <c r="AD47" s="47"/>
      <c r="AE47" s="47"/>
      <c r="AF47" s="47"/>
      <c r="AG47" s="47"/>
      <c r="AH47" s="47"/>
      <c r="AI47" s="47"/>
      <c r="AJ47" s="47"/>
      <c r="AK47" s="47"/>
      <c r="AL47" s="243"/>
      <c r="AM47" s="243"/>
      <c r="AN47" s="243"/>
      <c r="AO47" s="47"/>
      <c r="AP47" s="47"/>
      <c r="AQ47" s="47"/>
      <c r="AR47" s="47"/>
      <c r="AS47" s="243"/>
      <c r="AT47" s="47"/>
      <c r="AU47" s="47"/>
      <c r="AV47" s="47"/>
      <c r="BG47" s="47"/>
      <c r="BH47" s="243"/>
      <c r="BI47" s="243"/>
      <c r="BJ47" s="243"/>
      <c r="BK47" s="243"/>
      <c r="BL47" s="47"/>
      <c r="BM47" s="47"/>
      <c r="BN47" s="47"/>
      <c r="BO47" s="47"/>
      <c r="BP47" s="47"/>
    </row>
    <row r="48" spans="1:73" s="42" customFormat="1" ht="24.95" customHeight="1" thickBot="1" x14ac:dyDescent="0.3">
      <c r="A48" s="588" t="s">
        <v>11</v>
      </c>
      <c r="B48" s="589"/>
      <c r="C48" s="196"/>
      <c r="D48" s="47"/>
      <c r="E48" s="47"/>
      <c r="F48" s="47"/>
      <c r="G48" s="47"/>
      <c r="H48" s="47"/>
      <c r="I48" s="47"/>
      <c r="J48" s="47"/>
      <c r="K48" s="47"/>
      <c r="L48" s="47"/>
      <c r="M48" s="47"/>
      <c r="N48" s="47"/>
      <c r="O48" s="47"/>
      <c r="P48" s="47"/>
      <c r="Q48" s="47"/>
      <c r="R48" s="47"/>
      <c r="S48" s="47"/>
      <c r="T48" s="47"/>
      <c r="U48" s="47"/>
      <c r="V48" s="47"/>
      <c r="W48" s="47"/>
      <c r="X48" s="47"/>
      <c r="Y48" s="47"/>
      <c r="Z48" s="47"/>
      <c r="AA48" s="47"/>
      <c r="AB48" s="47"/>
      <c r="AC48" s="47"/>
      <c r="AD48" s="47"/>
      <c r="AE48" s="47"/>
      <c r="AF48" s="47"/>
      <c r="AG48" s="47"/>
      <c r="AH48" s="47"/>
      <c r="AI48" s="47"/>
      <c r="AJ48" s="47"/>
      <c r="AK48" s="47"/>
      <c r="AL48" s="243"/>
      <c r="AM48" s="243"/>
      <c r="AN48" s="243"/>
      <c r="AO48" s="47"/>
      <c r="AP48" s="47"/>
      <c r="AQ48" s="47"/>
      <c r="AR48" s="47"/>
      <c r="AS48" s="243"/>
      <c r="AT48" s="47"/>
      <c r="AU48" s="47"/>
      <c r="AV48" s="48"/>
      <c r="BG48" s="48"/>
      <c r="BH48" s="244"/>
      <c r="BI48" s="244"/>
      <c r="BJ48" s="244"/>
      <c r="BK48" s="244"/>
      <c r="BL48" s="48"/>
      <c r="BM48" s="48"/>
      <c r="BN48" s="48"/>
      <c r="BO48" s="48"/>
      <c r="BP48" s="48"/>
    </row>
    <row r="49" spans="1:29" x14ac:dyDescent="0.3">
      <c r="A49" s="108"/>
      <c r="B49" s="109"/>
      <c r="C49" s="34"/>
      <c r="D49" s="34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</row>
    <row r="50" spans="1:29" x14ac:dyDescent="0.3">
      <c r="A50" s="110"/>
      <c r="B50" s="111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</row>
    <row r="51" spans="1:29" ht="12.4" customHeight="1" x14ac:dyDescent="0.3">
      <c r="A51" s="110"/>
      <c r="B51" s="111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</row>
    <row r="52" spans="1:29" x14ac:dyDescent="0.3">
      <c r="A52" s="109"/>
      <c r="B52" s="109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</row>
  </sheetData>
  <sheetProtection insertColumns="0" insertRows="0"/>
  <mergeCells count="100">
    <mergeCell ref="A48:B48"/>
    <mergeCell ref="E4:F4"/>
    <mergeCell ref="E5:F5"/>
    <mergeCell ref="BG7:BG8"/>
    <mergeCell ref="BL7:BL8"/>
    <mergeCell ref="AU7:AU8"/>
    <mergeCell ref="AV7:AV8"/>
    <mergeCell ref="AW7:AW8"/>
    <mergeCell ref="AX7:AX8"/>
    <mergeCell ref="AY7:AY8"/>
    <mergeCell ref="AZ7:AZ8"/>
    <mergeCell ref="AL7:AL8"/>
    <mergeCell ref="AP7:AP8"/>
    <mergeCell ref="AQ7:AQ8"/>
    <mergeCell ref="AR7:AR8"/>
    <mergeCell ref="AS7:AS8"/>
    <mergeCell ref="BM7:BM8"/>
    <mergeCell ref="BN7:BN8"/>
    <mergeCell ref="BO7:BO8"/>
    <mergeCell ref="BP7:BP8"/>
    <mergeCell ref="BA7:BA8"/>
    <mergeCell ref="BB7:BB8"/>
    <mergeCell ref="BC7:BC8"/>
    <mergeCell ref="BD7:BD8"/>
    <mergeCell ref="BE7:BE8"/>
    <mergeCell ref="BF7:BF8"/>
    <mergeCell ref="AB7:AB8"/>
    <mergeCell ref="AT7:AT8"/>
    <mergeCell ref="AD7:AD8"/>
    <mergeCell ref="AE7:AE8"/>
    <mergeCell ref="AH7:AH8"/>
    <mergeCell ref="AI7:AI8"/>
    <mergeCell ref="AJ7:AJ8"/>
    <mergeCell ref="AK7:AK8"/>
    <mergeCell ref="L7:L8"/>
    <mergeCell ref="M7:M8"/>
    <mergeCell ref="N7:N8"/>
    <mergeCell ref="O7:O8"/>
    <mergeCell ref="P7:P8"/>
    <mergeCell ref="Q7:Q8"/>
    <mergeCell ref="AT5:AT6"/>
    <mergeCell ref="AU5:AU6"/>
    <mergeCell ref="AV5:AV6"/>
    <mergeCell ref="BC5:BF5"/>
    <mergeCell ref="AC7:AC8"/>
    <mergeCell ref="R7:R8"/>
    <mergeCell ref="S7:S8"/>
    <mergeCell ref="T7:T8"/>
    <mergeCell ref="U7:U8"/>
    <mergeCell ref="V7:V8"/>
    <mergeCell ref="W7:W8"/>
    <mergeCell ref="X7:X8"/>
    <mergeCell ref="Y7:Y8"/>
    <mergeCell ref="Z7:Z8"/>
    <mergeCell ref="AA7:AA8"/>
    <mergeCell ref="A7:A8"/>
    <mergeCell ref="E7:E8"/>
    <mergeCell ref="F7:F8"/>
    <mergeCell ref="I7:I8"/>
    <mergeCell ref="J7:J8"/>
    <mergeCell ref="K7:K8"/>
    <mergeCell ref="BC4:BF4"/>
    <mergeCell ref="BG4:BP4"/>
    <mergeCell ref="G5:H5"/>
    <mergeCell ref="I5:J5"/>
    <mergeCell ref="L5:M5"/>
    <mergeCell ref="O5:P5"/>
    <mergeCell ref="R5:S5"/>
    <mergeCell ref="T5:U5"/>
    <mergeCell ref="V5:W5"/>
    <mergeCell ref="X5:Y5"/>
    <mergeCell ref="X4:Y4"/>
    <mergeCell ref="Z4:AB4"/>
    <mergeCell ref="AC4:AE4"/>
    <mergeCell ref="AJ4:AJ5"/>
    <mergeCell ref="AK4:AK5"/>
    <mergeCell ref="AQ4:AR4"/>
    <mergeCell ref="Z5:AA5"/>
    <mergeCell ref="AC5:AD5"/>
    <mergeCell ref="AZ3:BP3"/>
    <mergeCell ref="A4:B4"/>
    <mergeCell ref="G4:H4"/>
    <mergeCell ref="I4:K4"/>
    <mergeCell ref="L4:N4"/>
    <mergeCell ref="O4:Q4"/>
    <mergeCell ref="R4:S4"/>
    <mergeCell ref="T4:U4"/>
    <mergeCell ref="V4:W4"/>
    <mergeCell ref="E3:AS3"/>
    <mergeCell ref="A1:B1"/>
    <mergeCell ref="C1:Q1"/>
    <mergeCell ref="S1:AL1"/>
    <mergeCell ref="A2:C2"/>
    <mergeCell ref="E2:I2"/>
    <mergeCell ref="BR4:BU4"/>
    <mergeCell ref="BQ7:BQ8"/>
    <mergeCell ref="BR7:BR8"/>
    <mergeCell ref="BS7:BS8"/>
    <mergeCell ref="BT7:BT8"/>
    <mergeCell ref="BU7:BU8"/>
  </mergeCells>
  <conditionalFormatting sqref="E9:AK39">
    <cfRule type="expression" dxfId="7" priority="1">
      <formula>IF(AND($AI9="H",$AH9="B"),1,0)</formula>
    </cfRule>
    <cfRule type="expression" dxfId="6" priority="2">
      <formula>IF($AI9="H",1,0)</formula>
    </cfRule>
  </conditionalFormatting>
  <dataValidations count="3">
    <dataValidation type="list" allowBlank="1" showInputMessage="1" showErrorMessage="1" sqref="AH9:AH39" xr:uid="{50ACDF2E-11FC-4286-801F-635895A772BC}">
      <formula1>"P,I,B"</formula1>
    </dataValidation>
    <dataValidation type="list" allowBlank="1" showInputMessage="1" showErrorMessage="1" sqref="AI9:AI39" xr:uid="{27B44B7A-3683-41A4-9122-15FDFAEBE1AD}">
      <formula1>"H,NH"</formula1>
    </dataValidation>
    <dataValidation type="list" allowBlank="1" showInputMessage="1" showErrorMessage="1" sqref="AJ9:AK39" xr:uid="{B1518D4A-2071-4190-BD8C-FB2C3E6DD11D}">
      <formula1>"Si,No"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18</vt:i4>
      </vt:variant>
    </vt:vector>
  </HeadingPairs>
  <TitlesOfParts>
    <vt:vector size="18" baseType="lpstr">
      <vt:lpstr>gener</vt:lpstr>
      <vt:lpstr>febrer</vt:lpstr>
      <vt:lpstr>març</vt:lpstr>
      <vt:lpstr>abril</vt:lpstr>
      <vt:lpstr>maig</vt:lpstr>
      <vt:lpstr>juny</vt:lpstr>
      <vt:lpstr>juliol</vt:lpstr>
      <vt:lpstr>agost</vt:lpstr>
      <vt:lpstr>setembre</vt:lpstr>
      <vt:lpstr>novembre</vt:lpstr>
      <vt:lpstr>octubre</vt:lpstr>
      <vt:lpstr>desembre</vt:lpstr>
      <vt:lpstr>T1. resum cabal i analítiques</vt:lpstr>
      <vt:lpstr>T2. resum control del procés  </vt:lpstr>
      <vt:lpstr>T3. resum energia elèctrica </vt:lpstr>
      <vt:lpstr>T4. Fonts Energia renovable</vt:lpstr>
      <vt:lpstr>T5.registre cubes</vt:lpstr>
      <vt:lpstr>T6. Analítiques Coure</vt:lpstr>
    </vt:vector>
  </TitlesOfParts>
  <Company>Generalitat de Catalunya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Agència Catalana de l'Aigua</dc:creator>
  <cp:lastModifiedBy>IT Aclaro</cp:lastModifiedBy>
  <cp:lastPrinted>2004-01-12T16:02:11Z</cp:lastPrinted>
  <dcterms:created xsi:type="dcterms:W3CDTF">2001-12-03T15:17:39Z</dcterms:created>
  <dcterms:modified xsi:type="dcterms:W3CDTF">2024-01-29T14:51:45Z</dcterms:modified>
</cp:coreProperties>
</file>